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1\АНАЛИТИКА К ЗАКОНОПРОЕКТАМ\33 сессия\Исполнение бюджета УР за 2020 год\Аналитическая записка\"/>
    </mc:Choice>
  </mc:AlternateContent>
  <bookViews>
    <workbookView xWindow="0" yWindow="0" windowWidth="13050" windowHeight="9060"/>
  </bookViews>
  <sheets>
    <sheet name="Лист1" sheetId="1" r:id="rId1"/>
    <sheet name="Лист1 (2)" sheetId="2" r:id="rId2"/>
  </sheets>
  <externalReferences>
    <externalReference r:id="rId3"/>
  </externalReferences>
  <definedNames>
    <definedName name="_xlnm._FilterDatabase" localSheetId="0" hidden="1">Лист1!$A$4:$N$175</definedName>
    <definedName name="_xlnm._FilterDatabase" localSheetId="1" hidden="1">'Лист1 (2)'!$A$4:$N$175</definedName>
    <definedName name="_xlnm.Print_Titles" localSheetId="0">Лист1!$4:$4</definedName>
    <definedName name="_xlnm.Print_Titles" localSheetId="1">'Лист1 (2)'!$4:$4</definedName>
    <definedName name="_xlnm.Print_Area" localSheetId="0">Лист1!$A$1:$S$175</definedName>
    <definedName name="_xlnm.Print_Area" localSheetId="1">'Лист1 (2)'!$A$1:$S$175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5" i="2" l="1"/>
  <c r="P175" i="2"/>
  <c r="I175" i="2"/>
  <c r="P174" i="2"/>
  <c r="K174" i="2"/>
  <c r="K175" i="2" s="1"/>
  <c r="G174" i="2"/>
  <c r="B174" i="2"/>
  <c r="P173" i="2"/>
  <c r="Q173" i="2" s="1"/>
  <c r="M173" i="2"/>
  <c r="N173" i="2" s="1"/>
  <c r="L173" i="2"/>
  <c r="H173" i="2"/>
  <c r="O172" i="2"/>
  <c r="R171" i="2"/>
  <c r="Q171" i="2"/>
  <c r="O171" i="2"/>
  <c r="M171" i="2"/>
  <c r="N171" i="2" s="1"/>
  <c r="H171" i="2"/>
  <c r="P170" i="2"/>
  <c r="N170" i="2"/>
  <c r="M170" i="2"/>
  <c r="L170" i="2"/>
  <c r="H170" i="2"/>
  <c r="Q96" i="2"/>
  <c r="O96" i="2"/>
  <c r="M96" i="2"/>
  <c r="N96" i="2" s="1"/>
  <c r="L96" i="2"/>
  <c r="H96" i="2"/>
  <c r="O168" i="2"/>
  <c r="M168" i="2"/>
  <c r="R168" i="2" s="1"/>
  <c r="L168" i="2"/>
  <c r="H168" i="2"/>
  <c r="O167" i="2"/>
  <c r="M167" i="2"/>
  <c r="R167" i="2" s="1"/>
  <c r="L167" i="2"/>
  <c r="H167" i="2"/>
  <c r="Q166" i="2"/>
  <c r="O166" i="2"/>
  <c r="M166" i="2"/>
  <c r="R166" i="2" s="1"/>
  <c r="L166" i="2"/>
  <c r="H166" i="2"/>
  <c r="O165" i="2"/>
  <c r="M165" i="2"/>
  <c r="R165" i="2" s="1"/>
  <c r="L165" i="2"/>
  <c r="H165" i="2"/>
  <c r="Q132" i="2"/>
  <c r="O132" i="2"/>
  <c r="M132" i="2"/>
  <c r="R132" i="2" s="1"/>
  <c r="L132" i="2"/>
  <c r="H132" i="2"/>
  <c r="Q163" i="2"/>
  <c r="O163" i="2"/>
  <c r="M163" i="2"/>
  <c r="N163" i="2" s="1"/>
  <c r="L163" i="2"/>
  <c r="H163" i="2"/>
  <c r="Q164" i="2"/>
  <c r="O164" i="2"/>
  <c r="N164" i="2"/>
  <c r="M164" i="2"/>
  <c r="R164" i="2" s="1"/>
  <c r="L164" i="2"/>
  <c r="H164" i="2"/>
  <c r="O161" i="2"/>
  <c r="M161" i="2"/>
  <c r="R161" i="2" s="1"/>
  <c r="L161" i="2"/>
  <c r="H161" i="2"/>
  <c r="Q160" i="2"/>
  <c r="O160" i="2"/>
  <c r="N160" i="2"/>
  <c r="M160" i="2"/>
  <c r="R160" i="2" s="1"/>
  <c r="L160" i="2"/>
  <c r="H160" i="2"/>
  <c r="R159" i="2"/>
  <c r="Q159" i="2"/>
  <c r="O159" i="2"/>
  <c r="M159" i="2"/>
  <c r="N159" i="2" s="1"/>
  <c r="L159" i="2"/>
  <c r="H159" i="2"/>
  <c r="Q158" i="2"/>
  <c r="O158" i="2"/>
  <c r="N158" i="2"/>
  <c r="M158" i="2"/>
  <c r="R158" i="2" s="1"/>
  <c r="L158" i="2"/>
  <c r="H158" i="2"/>
  <c r="R157" i="2"/>
  <c r="Q157" i="2"/>
  <c r="O157" i="2"/>
  <c r="M157" i="2"/>
  <c r="N157" i="2" s="1"/>
  <c r="L157" i="2"/>
  <c r="H157" i="2"/>
  <c r="Q156" i="2"/>
  <c r="O156" i="2"/>
  <c r="N156" i="2"/>
  <c r="M156" i="2"/>
  <c r="R156" i="2" s="1"/>
  <c r="L156" i="2"/>
  <c r="H156" i="2"/>
  <c r="R87" i="2"/>
  <c r="Q87" i="2"/>
  <c r="O87" i="2"/>
  <c r="M87" i="2"/>
  <c r="N87" i="2" s="1"/>
  <c r="L87" i="2"/>
  <c r="H87" i="2"/>
  <c r="Q154" i="2"/>
  <c r="O154" i="2"/>
  <c r="M154" i="2"/>
  <c r="R154" i="2" s="1"/>
  <c r="L154" i="2"/>
  <c r="H154" i="2"/>
  <c r="Q153" i="2"/>
  <c r="O153" i="2"/>
  <c r="M153" i="2"/>
  <c r="N153" i="2" s="1"/>
  <c r="L153" i="2"/>
  <c r="H153" i="2"/>
  <c r="Q152" i="2"/>
  <c r="O152" i="2"/>
  <c r="M152" i="2"/>
  <c r="R152" i="2" s="1"/>
  <c r="L152" i="2"/>
  <c r="H152" i="2"/>
  <c r="Q151" i="2"/>
  <c r="O151" i="2"/>
  <c r="M151" i="2"/>
  <c r="N151" i="2" s="1"/>
  <c r="L151" i="2"/>
  <c r="H151" i="2"/>
  <c r="Q26" i="2"/>
  <c r="O26" i="2"/>
  <c r="N26" i="2"/>
  <c r="M26" i="2"/>
  <c r="R26" i="2" s="1"/>
  <c r="L26" i="2"/>
  <c r="H26" i="2"/>
  <c r="O149" i="2"/>
  <c r="M149" i="2"/>
  <c r="L149" i="2"/>
  <c r="H149" i="2"/>
  <c r="Q148" i="2"/>
  <c r="O148" i="2"/>
  <c r="M148" i="2"/>
  <c r="N148" i="2" s="1"/>
  <c r="L148" i="2"/>
  <c r="H148" i="2"/>
  <c r="Q147" i="2"/>
  <c r="O147" i="2"/>
  <c r="M147" i="2"/>
  <c r="R147" i="2" s="1"/>
  <c r="L147" i="2"/>
  <c r="H147" i="2"/>
  <c r="R121" i="2"/>
  <c r="Q121" i="2"/>
  <c r="O121" i="2"/>
  <c r="M121" i="2"/>
  <c r="N121" i="2" s="1"/>
  <c r="L121" i="2"/>
  <c r="H121" i="2"/>
  <c r="Q145" i="2"/>
  <c r="O145" i="2"/>
  <c r="M145" i="2"/>
  <c r="R145" i="2" s="1"/>
  <c r="L145" i="2"/>
  <c r="H145" i="2"/>
  <c r="O144" i="2"/>
  <c r="M144" i="2"/>
  <c r="R144" i="2" s="1"/>
  <c r="L144" i="2"/>
  <c r="H144" i="2"/>
  <c r="Q143" i="2"/>
  <c r="O143" i="2"/>
  <c r="M143" i="2"/>
  <c r="R143" i="2" s="1"/>
  <c r="L143" i="2"/>
  <c r="H143" i="2"/>
  <c r="O142" i="2"/>
  <c r="L142" i="2"/>
  <c r="Q141" i="2"/>
  <c r="O141" i="2"/>
  <c r="M141" i="2"/>
  <c r="N141" i="2" s="1"/>
  <c r="L141" i="2"/>
  <c r="H141" i="2"/>
  <c r="Q140" i="2"/>
  <c r="O140" i="2"/>
  <c r="M140" i="2"/>
  <c r="R140" i="2" s="1"/>
  <c r="H140" i="2"/>
  <c r="O139" i="2"/>
  <c r="M139" i="2"/>
  <c r="R139" i="2" s="1"/>
  <c r="L139" i="2"/>
  <c r="H139" i="2"/>
  <c r="R37" i="2"/>
  <c r="Q37" i="2"/>
  <c r="O37" i="2"/>
  <c r="M37" i="2"/>
  <c r="N37" i="2" s="1"/>
  <c r="L37" i="2"/>
  <c r="H37" i="2"/>
  <c r="Q137" i="2"/>
  <c r="O137" i="2"/>
  <c r="M137" i="2"/>
  <c r="R137" i="2" s="1"/>
  <c r="L137" i="2"/>
  <c r="H137" i="2"/>
  <c r="Q136" i="2"/>
  <c r="O136" i="2"/>
  <c r="M136" i="2"/>
  <c r="N136" i="2" s="1"/>
  <c r="L136" i="2"/>
  <c r="H136" i="2"/>
  <c r="O135" i="2"/>
  <c r="M135" i="2"/>
  <c r="R135" i="2" s="1"/>
  <c r="L135" i="2"/>
  <c r="H135" i="2"/>
  <c r="Q134" i="2"/>
  <c r="O134" i="2"/>
  <c r="M134" i="2"/>
  <c r="N134" i="2" s="1"/>
  <c r="L134" i="2"/>
  <c r="H134" i="2"/>
  <c r="Q133" i="2"/>
  <c r="O133" i="2"/>
  <c r="M133" i="2"/>
  <c r="R133" i="2" s="1"/>
  <c r="L133" i="2"/>
  <c r="H133" i="2"/>
  <c r="R68" i="2"/>
  <c r="Q68" i="2"/>
  <c r="O68" i="2"/>
  <c r="M68" i="2"/>
  <c r="N68" i="2" s="1"/>
  <c r="L68" i="2"/>
  <c r="H68" i="2"/>
  <c r="Q131" i="2"/>
  <c r="O131" i="2"/>
  <c r="M131" i="2"/>
  <c r="R131" i="2" s="1"/>
  <c r="L131" i="2"/>
  <c r="H131" i="2"/>
  <c r="Q130" i="2"/>
  <c r="O130" i="2"/>
  <c r="M130" i="2"/>
  <c r="N130" i="2" s="1"/>
  <c r="L130" i="2"/>
  <c r="H130" i="2"/>
  <c r="Q129" i="2"/>
  <c r="O129" i="2"/>
  <c r="M129" i="2"/>
  <c r="R129" i="2" s="1"/>
  <c r="L129" i="2"/>
  <c r="H129" i="2"/>
  <c r="Q128" i="2"/>
  <c r="O128" i="2"/>
  <c r="M128" i="2"/>
  <c r="N128" i="2" s="1"/>
  <c r="L128" i="2"/>
  <c r="H128" i="2"/>
  <c r="Q62" i="2"/>
  <c r="O62" i="2"/>
  <c r="N62" i="2"/>
  <c r="M62" i="2"/>
  <c r="R62" i="2" s="1"/>
  <c r="L62" i="2"/>
  <c r="H62" i="2"/>
  <c r="Q126" i="2"/>
  <c r="O126" i="2"/>
  <c r="M126" i="2"/>
  <c r="N126" i="2" s="1"/>
  <c r="L126" i="2"/>
  <c r="H126" i="2"/>
  <c r="Q125" i="2"/>
  <c r="O125" i="2"/>
  <c r="M125" i="2"/>
  <c r="R125" i="2" s="1"/>
  <c r="L125" i="2"/>
  <c r="H125" i="2"/>
  <c r="O124" i="2"/>
  <c r="L124" i="2"/>
  <c r="H124" i="2"/>
  <c r="Q123" i="2"/>
  <c r="O123" i="2"/>
  <c r="M123" i="2"/>
  <c r="R123" i="2" s="1"/>
  <c r="L123" i="2"/>
  <c r="H123" i="2"/>
  <c r="Q122" i="2"/>
  <c r="O122" i="2"/>
  <c r="M122" i="2"/>
  <c r="N122" i="2" s="1"/>
  <c r="L122" i="2"/>
  <c r="H122" i="2"/>
  <c r="Q169" i="2"/>
  <c r="O169" i="2"/>
  <c r="N169" i="2"/>
  <c r="M169" i="2"/>
  <c r="R169" i="2" s="1"/>
  <c r="L169" i="2"/>
  <c r="H169" i="2"/>
  <c r="Q120" i="2"/>
  <c r="O120" i="2"/>
  <c r="M120" i="2"/>
  <c r="N120" i="2" s="1"/>
  <c r="L120" i="2"/>
  <c r="H120" i="2"/>
  <c r="Q119" i="2"/>
  <c r="O119" i="2"/>
  <c r="M119" i="2"/>
  <c r="R119" i="2" s="1"/>
  <c r="L119" i="2"/>
  <c r="H119" i="2"/>
  <c r="Q150" i="2"/>
  <c r="O150" i="2"/>
  <c r="M150" i="2"/>
  <c r="N150" i="2" s="1"/>
  <c r="L150" i="2"/>
  <c r="H150" i="2"/>
  <c r="Q117" i="2"/>
  <c r="O117" i="2"/>
  <c r="N117" i="2"/>
  <c r="M117" i="2"/>
  <c r="R117" i="2" s="1"/>
  <c r="H117" i="2"/>
  <c r="Q116" i="2"/>
  <c r="O116" i="2"/>
  <c r="M116" i="2"/>
  <c r="R116" i="2" s="1"/>
  <c r="L116" i="2"/>
  <c r="H116" i="2"/>
  <c r="Q115" i="2"/>
  <c r="O115" i="2"/>
  <c r="M115" i="2"/>
  <c r="N115" i="2" s="1"/>
  <c r="L115" i="2"/>
  <c r="H115" i="2"/>
  <c r="Q114" i="2"/>
  <c r="O114" i="2"/>
  <c r="M114" i="2"/>
  <c r="R114" i="2" s="1"/>
  <c r="L114" i="2"/>
  <c r="H114" i="2"/>
  <c r="R113" i="2"/>
  <c r="Q113" i="2"/>
  <c r="O113" i="2"/>
  <c r="M113" i="2"/>
  <c r="N113" i="2" s="1"/>
  <c r="L113" i="2"/>
  <c r="H113" i="2"/>
  <c r="Q112" i="2"/>
  <c r="O112" i="2"/>
  <c r="N112" i="2"/>
  <c r="M112" i="2"/>
  <c r="R112" i="2" s="1"/>
  <c r="L112" i="2"/>
  <c r="H112" i="2"/>
  <c r="R111" i="2"/>
  <c r="Q111" i="2"/>
  <c r="O111" i="2"/>
  <c r="M111" i="2"/>
  <c r="N111" i="2" s="1"/>
  <c r="L111" i="2"/>
  <c r="H111" i="2"/>
  <c r="Q110" i="2"/>
  <c r="O110" i="2"/>
  <c r="N110" i="2"/>
  <c r="M110" i="2"/>
  <c r="R110" i="2" s="1"/>
  <c r="L110" i="2"/>
  <c r="H110" i="2"/>
  <c r="R109" i="2"/>
  <c r="Q109" i="2"/>
  <c r="O109" i="2"/>
  <c r="M109" i="2"/>
  <c r="N109" i="2" s="1"/>
  <c r="L109" i="2"/>
  <c r="H109" i="2"/>
  <c r="Q108" i="2"/>
  <c r="O108" i="2"/>
  <c r="N108" i="2"/>
  <c r="M108" i="2"/>
  <c r="R108" i="2" s="1"/>
  <c r="L108" i="2"/>
  <c r="H108" i="2"/>
  <c r="R107" i="2"/>
  <c r="Q107" i="2"/>
  <c r="O107" i="2"/>
  <c r="M107" i="2"/>
  <c r="N107" i="2" s="1"/>
  <c r="L107" i="2"/>
  <c r="H107" i="2"/>
  <c r="Q146" i="2"/>
  <c r="O146" i="2"/>
  <c r="N146" i="2"/>
  <c r="M146" i="2"/>
  <c r="R146" i="2" s="1"/>
  <c r="L146" i="2"/>
  <c r="H146" i="2"/>
  <c r="R105" i="2"/>
  <c r="Q105" i="2"/>
  <c r="O105" i="2"/>
  <c r="M105" i="2"/>
  <c r="N105" i="2" s="1"/>
  <c r="L105" i="2"/>
  <c r="H105" i="2"/>
  <c r="Q104" i="2"/>
  <c r="O104" i="2"/>
  <c r="N104" i="2"/>
  <c r="M104" i="2"/>
  <c r="R104" i="2" s="1"/>
  <c r="L104" i="2"/>
  <c r="H104" i="2"/>
  <c r="R103" i="2"/>
  <c r="Q103" i="2"/>
  <c r="O103" i="2"/>
  <c r="M103" i="2"/>
  <c r="N103" i="2" s="1"/>
  <c r="L103" i="2"/>
  <c r="H103" i="2"/>
  <c r="O102" i="2"/>
  <c r="M102" i="2"/>
  <c r="R102" i="2" s="1"/>
  <c r="L102" i="2"/>
  <c r="H102" i="2"/>
  <c r="R138" i="2"/>
  <c r="Q138" i="2"/>
  <c r="O138" i="2"/>
  <c r="M138" i="2"/>
  <c r="N138" i="2" s="1"/>
  <c r="L138" i="2"/>
  <c r="H138" i="2"/>
  <c r="Q100" i="2"/>
  <c r="O100" i="2"/>
  <c r="M100" i="2"/>
  <c r="R100" i="2" s="1"/>
  <c r="H100" i="2"/>
  <c r="Q99" i="2"/>
  <c r="O99" i="2"/>
  <c r="M99" i="2"/>
  <c r="R99" i="2" s="1"/>
  <c r="L99" i="2"/>
  <c r="H99" i="2"/>
  <c r="Q98" i="2"/>
  <c r="O98" i="2"/>
  <c r="M98" i="2"/>
  <c r="N98" i="2" s="1"/>
  <c r="L98" i="2"/>
  <c r="H98" i="2"/>
  <c r="Q97" i="2"/>
  <c r="O97" i="2"/>
  <c r="N97" i="2"/>
  <c r="M97" i="2"/>
  <c r="R97" i="2" s="1"/>
  <c r="L97" i="2"/>
  <c r="H97" i="2"/>
  <c r="Q162" i="2"/>
  <c r="O162" i="2"/>
  <c r="M162" i="2"/>
  <c r="N162" i="2" s="1"/>
  <c r="L162" i="2"/>
  <c r="H162" i="2"/>
  <c r="Q95" i="2"/>
  <c r="O95" i="2"/>
  <c r="M95" i="2"/>
  <c r="R95" i="2" s="1"/>
  <c r="L95" i="2"/>
  <c r="H95" i="2"/>
  <c r="Q94" i="2"/>
  <c r="O94" i="2"/>
  <c r="M94" i="2"/>
  <c r="N94" i="2" s="1"/>
  <c r="L94" i="2"/>
  <c r="H94" i="2"/>
  <c r="Q93" i="2"/>
  <c r="O93" i="2"/>
  <c r="M93" i="2"/>
  <c r="R93" i="2" s="1"/>
  <c r="L93" i="2"/>
  <c r="H93" i="2"/>
  <c r="Q92" i="2"/>
  <c r="O92" i="2"/>
  <c r="M92" i="2"/>
  <c r="N92" i="2" s="1"/>
  <c r="L92" i="2"/>
  <c r="H92" i="2"/>
  <c r="Q127" i="2"/>
  <c r="O127" i="2"/>
  <c r="M127" i="2"/>
  <c r="R127" i="2" s="1"/>
  <c r="L127" i="2"/>
  <c r="H127" i="2"/>
  <c r="Q90" i="2"/>
  <c r="O90" i="2"/>
  <c r="M90" i="2"/>
  <c r="R90" i="2" s="1"/>
  <c r="L90" i="2"/>
  <c r="H90" i="2"/>
  <c r="Q89" i="2"/>
  <c r="O89" i="2"/>
  <c r="M89" i="2"/>
  <c r="N89" i="2" s="1"/>
  <c r="L89" i="2"/>
  <c r="H89" i="2"/>
  <c r="Q88" i="2"/>
  <c r="O88" i="2"/>
  <c r="M88" i="2"/>
  <c r="R88" i="2" s="1"/>
  <c r="L88" i="2"/>
  <c r="H88" i="2"/>
  <c r="Q16" i="2"/>
  <c r="O16" i="2"/>
  <c r="M16" i="2"/>
  <c r="N16" i="2" s="1"/>
  <c r="L16" i="2"/>
  <c r="H16" i="2"/>
  <c r="Q86" i="2"/>
  <c r="O86" i="2"/>
  <c r="M86" i="2"/>
  <c r="R86" i="2" s="1"/>
  <c r="L86" i="2"/>
  <c r="H86" i="2"/>
  <c r="Q85" i="2"/>
  <c r="O85" i="2"/>
  <c r="M85" i="2"/>
  <c r="N85" i="2" s="1"/>
  <c r="L85" i="2"/>
  <c r="H85" i="2"/>
  <c r="O84" i="2"/>
  <c r="M84" i="2"/>
  <c r="R84" i="2" s="1"/>
  <c r="L84" i="2"/>
  <c r="H84" i="2"/>
  <c r="Q83" i="2"/>
  <c r="O83" i="2"/>
  <c r="M83" i="2"/>
  <c r="N83" i="2" s="1"/>
  <c r="L83" i="2"/>
  <c r="H83" i="2"/>
  <c r="Q82" i="2"/>
  <c r="O82" i="2"/>
  <c r="M82" i="2"/>
  <c r="R82" i="2" s="1"/>
  <c r="L82" i="2"/>
  <c r="H82" i="2"/>
  <c r="Q81" i="2"/>
  <c r="O81" i="2"/>
  <c r="M81" i="2"/>
  <c r="N81" i="2" s="1"/>
  <c r="L81" i="2"/>
  <c r="H81" i="2"/>
  <c r="Q80" i="2"/>
  <c r="O80" i="2"/>
  <c r="M80" i="2"/>
  <c r="R80" i="2" s="1"/>
  <c r="L80" i="2"/>
  <c r="H80" i="2"/>
  <c r="Q79" i="2"/>
  <c r="O79" i="2"/>
  <c r="M79" i="2"/>
  <c r="N79" i="2" s="1"/>
  <c r="L79" i="2"/>
  <c r="H79" i="2"/>
  <c r="Q78" i="2"/>
  <c r="O78" i="2"/>
  <c r="M78" i="2"/>
  <c r="R78" i="2" s="1"/>
  <c r="L78" i="2"/>
  <c r="H78" i="2"/>
  <c r="Q77" i="2"/>
  <c r="O77" i="2"/>
  <c r="M77" i="2"/>
  <c r="N77" i="2" s="1"/>
  <c r="L77" i="2"/>
  <c r="H77" i="2"/>
  <c r="Q76" i="2"/>
  <c r="O76" i="2"/>
  <c r="M76" i="2"/>
  <c r="R76" i="2" s="1"/>
  <c r="H76" i="2"/>
  <c r="Q75" i="2"/>
  <c r="O75" i="2"/>
  <c r="M75" i="2"/>
  <c r="R75" i="2" s="1"/>
  <c r="L75" i="2"/>
  <c r="H75" i="2"/>
  <c r="Q74" i="2"/>
  <c r="O74" i="2"/>
  <c r="M74" i="2"/>
  <c r="N74" i="2" s="1"/>
  <c r="L74" i="2"/>
  <c r="H74" i="2"/>
  <c r="Q106" i="2"/>
  <c r="O106" i="2"/>
  <c r="N106" i="2"/>
  <c r="M106" i="2"/>
  <c r="R106" i="2" s="1"/>
  <c r="L106" i="2"/>
  <c r="H106" i="2"/>
  <c r="Q72" i="2"/>
  <c r="O72" i="2"/>
  <c r="M72" i="2"/>
  <c r="N72" i="2" s="1"/>
  <c r="L72" i="2"/>
  <c r="H72" i="2"/>
  <c r="Q71" i="2"/>
  <c r="O71" i="2"/>
  <c r="M71" i="2"/>
  <c r="R71" i="2" s="1"/>
  <c r="L71" i="2"/>
  <c r="H71" i="2"/>
  <c r="Q70" i="2"/>
  <c r="O70" i="2"/>
  <c r="M70" i="2"/>
  <c r="N70" i="2" s="1"/>
  <c r="L70" i="2"/>
  <c r="H70" i="2"/>
  <c r="Q69" i="2"/>
  <c r="O69" i="2"/>
  <c r="M69" i="2"/>
  <c r="R69" i="2" s="1"/>
  <c r="L69" i="2"/>
  <c r="H69" i="2"/>
  <c r="Q5" i="2"/>
  <c r="O5" i="2"/>
  <c r="M5" i="2"/>
  <c r="N5" i="2" s="1"/>
  <c r="L5" i="2"/>
  <c r="H5" i="2"/>
  <c r="Q67" i="2"/>
  <c r="O67" i="2"/>
  <c r="M67" i="2"/>
  <c r="R67" i="2" s="1"/>
  <c r="L67" i="2"/>
  <c r="H67" i="2"/>
  <c r="Q66" i="2"/>
  <c r="O66" i="2"/>
  <c r="M66" i="2"/>
  <c r="N66" i="2" s="1"/>
  <c r="L66" i="2"/>
  <c r="H66" i="2"/>
  <c r="O65" i="2"/>
  <c r="M65" i="2"/>
  <c r="R65" i="2" s="1"/>
  <c r="L65" i="2"/>
  <c r="H65" i="2"/>
  <c r="Q64" i="2"/>
  <c r="O64" i="2"/>
  <c r="M64" i="2"/>
  <c r="N64" i="2" s="1"/>
  <c r="L64" i="2"/>
  <c r="H64" i="2"/>
  <c r="O63" i="2"/>
  <c r="M63" i="2"/>
  <c r="R63" i="2" s="1"/>
  <c r="L63" i="2"/>
  <c r="H63" i="2"/>
  <c r="Q46" i="2"/>
  <c r="O46" i="2"/>
  <c r="M46" i="2"/>
  <c r="N46" i="2" s="1"/>
  <c r="L46" i="2"/>
  <c r="H46" i="2"/>
  <c r="Q61" i="2"/>
  <c r="O61" i="2"/>
  <c r="N61" i="2"/>
  <c r="M61" i="2"/>
  <c r="R61" i="2" s="1"/>
  <c r="L61" i="2"/>
  <c r="H61" i="2"/>
  <c r="Q60" i="2"/>
  <c r="O60" i="2"/>
  <c r="M60" i="2"/>
  <c r="N60" i="2" s="1"/>
  <c r="H60" i="2"/>
  <c r="Q59" i="2"/>
  <c r="O59" i="2"/>
  <c r="M59" i="2"/>
  <c r="N59" i="2" s="1"/>
  <c r="L59" i="2"/>
  <c r="H59" i="2"/>
  <c r="Q58" i="2"/>
  <c r="O58" i="2"/>
  <c r="M58" i="2"/>
  <c r="R58" i="2" s="1"/>
  <c r="L58" i="2"/>
  <c r="H58" i="2"/>
  <c r="Q57" i="2"/>
  <c r="O57" i="2"/>
  <c r="M57" i="2"/>
  <c r="N57" i="2" s="1"/>
  <c r="L57" i="2"/>
  <c r="H57" i="2"/>
  <c r="Q56" i="2"/>
  <c r="O56" i="2"/>
  <c r="M56" i="2"/>
  <c r="R56" i="2" s="1"/>
  <c r="L56" i="2"/>
  <c r="H56" i="2"/>
  <c r="Q55" i="2"/>
  <c r="O55" i="2"/>
  <c r="M55" i="2"/>
  <c r="N55" i="2" s="1"/>
  <c r="L55" i="2"/>
  <c r="H55" i="2"/>
  <c r="Q54" i="2"/>
  <c r="O54" i="2"/>
  <c r="M54" i="2"/>
  <c r="R54" i="2" s="1"/>
  <c r="L54" i="2"/>
  <c r="H54" i="2"/>
  <c r="Q53" i="2"/>
  <c r="O53" i="2"/>
  <c r="M53" i="2"/>
  <c r="N53" i="2" s="1"/>
  <c r="L53" i="2"/>
  <c r="H53" i="2"/>
  <c r="Q49" i="2"/>
  <c r="O49" i="2"/>
  <c r="M49" i="2"/>
  <c r="R49" i="2" s="1"/>
  <c r="L49" i="2"/>
  <c r="H49" i="2"/>
  <c r="Q51" i="2"/>
  <c r="O51" i="2"/>
  <c r="M51" i="2"/>
  <c r="N51" i="2" s="1"/>
  <c r="L51" i="2"/>
  <c r="H51" i="2"/>
  <c r="Q50" i="2"/>
  <c r="O50" i="2"/>
  <c r="N50" i="2"/>
  <c r="M50" i="2"/>
  <c r="R50" i="2" s="1"/>
  <c r="L50" i="2"/>
  <c r="H50" i="2"/>
  <c r="Q155" i="2"/>
  <c r="O155" i="2"/>
  <c r="M155" i="2"/>
  <c r="N155" i="2" s="1"/>
  <c r="L155" i="2"/>
  <c r="H155" i="2"/>
  <c r="Q48" i="2"/>
  <c r="O48" i="2"/>
  <c r="M48" i="2"/>
  <c r="R48" i="2" s="1"/>
  <c r="L48" i="2"/>
  <c r="H48" i="2"/>
  <c r="Q47" i="2"/>
  <c r="O47" i="2"/>
  <c r="M47" i="2"/>
  <c r="N47" i="2" s="1"/>
  <c r="L47" i="2"/>
  <c r="H47" i="2"/>
  <c r="Q52" i="2"/>
  <c r="O52" i="2"/>
  <c r="M52" i="2"/>
  <c r="R52" i="2" s="1"/>
  <c r="L52" i="2"/>
  <c r="H52" i="2"/>
  <c r="Q45" i="2"/>
  <c r="O45" i="2"/>
  <c r="M45" i="2"/>
  <c r="N45" i="2" s="1"/>
  <c r="L45" i="2"/>
  <c r="H45" i="2"/>
  <c r="Q44" i="2"/>
  <c r="O44" i="2"/>
  <c r="M44" i="2"/>
  <c r="R44" i="2" s="1"/>
  <c r="L44" i="2"/>
  <c r="H44" i="2"/>
  <c r="Q43" i="2"/>
  <c r="O43" i="2"/>
  <c r="M43" i="2"/>
  <c r="N43" i="2" s="1"/>
  <c r="L43" i="2"/>
  <c r="H43" i="2"/>
  <c r="Q42" i="2"/>
  <c r="O42" i="2"/>
  <c r="N42" i="2"/>
  <c r="M42" i="2"/>
  <c r="R42" i="2" s="1"/>
  <c r="L42" i="2"/>
  <c r="H42" i="2"/>
  <c r="Q41" i="2"/>
  <c r="O41" i="2"/>
  <c r="M41" i="2"/>
  <c r="N41" i="2" s="1"/>
  <c r="L41" i="2"/>
  <c r="H41" i="2"/>
  <c r="Q40" i="2"/>
  <c r="O40" i="2"/>
  <c r="M40" i="2"/>
  <c r="R40" i="2" s="1"/>
  <c r="L40" i="2"/>
  <c r="H40" i="2"/>
  <c r="Q39" i="2"/>
  <c r="O39" i="2"/>
  <c r="M39" i="2"/>
  <c r="N39" i="2" s="1"/>
  <c r="L39" i="2"/>
  <c r="H39" i="2"/>
  <c r="Q38" i="2"/>
  <c r="O38" i="2"/>
  <c r="M38" i="2"/>
  <c r="R38" i="2" s="1"/>
  <c r="L38" i="2"/>
  <c r="H38" i="2"/>
  <c r="Q91" i="2"/>
  <c r="O91" i="2"/>
  <c r="M91" i="2"/>
  <c r="N91" i="2" s="1"/>
  <c r="L91" i="2"/>
  <c r="H91" i="2"/>
  <c r="Q36" i="2"/>
  <c r="O36" i="2"/>
  <c r="M36" i="2"/>
  <c r="R36" i="2" s="1"/>
  <c r="L36" i="2"/>
  <c r="H36" i="2"/>
  <c r="Q35" i="2"/>
  <c r="O35" i="2"/>
  <c r="M35" i="2"/>
  <c r="N35" i="2" s="1"/>
  <c r="L35" i="2"/>
  <c r="H35" i="2"/>
  <c r="Q34" i="2"/>
  <c r="O34" i="2"/>
  <c r="N34" i="2"/>
  <c r="M34" i="2"/>
  <c r="R34" i="2" s="1"/>
  <c r="L34" i="2"/>
  <c r="H34" i="2"/>
  <c r="Q33" i="2"/>
  <c r="O33" i="2"/>
  <c r="M33" i="2"/>
  <c r="N33" i="2" s="1"/>
  <c r="L33" i="2"/>
  <c r="H33" i="2"/>
  <c r="Q32" i="2"/>
  <c r="O32" i="2"/>
  <c r="M32" i="2"/>
  <c r="R32" i="2" s="1"/>
  <c r="L32" i="2"/>
  <c r="H32" i="2"/>
  <c r="Q31" i="2"/>
  <c r="O31" i="2"/>
  <c r="M31" i="2"/>
  <c r="N31" i="2" s="1"/>
  <c r="L31" i="2"/>
  <c r="H31" i="2"/>
  <c r="Q30" i="2"/>
  <c r="O30" i="2"/>
  <c r="M30" i="2"/>
  <c r="R30" i="2" s="1"/>
  <c r="L30" i="2"/>
  <c r="H30" i="2"/>
  <c r="Q29" i="2"/>
  <c r="O29" i="2"/>
  <c r="M29" i="2"/>
  <c r="N29" i="2" s="1"/>
  <c r="L29" i="2"/>
  <c r="H29" i="2"/>
  <c r="Q28" i="2"/>
  <c r="O28" i="2"/>
  <c r="M28" i="2"/>
  <c r="R28" i="2" s="1"/>
  <c r="L28" i="2"/>
  <c r="H28" i="2"/>
  <c r="Q27" i="2"/>
  <c r="O27" i="2"/>
  <c r="M27" i="2"/>
  <c r="N27" i="2" s="1"/>
  <c r="L27" i="2"/>
  <c r="H27" i="2"/>
  <c r="Q18" i="2"/>
  <c r="O18" i="2"/>
  <c r="N18" i="2"/>
  <c r="M18" i="2"/>
  <c r="R18" i="2" s="1"/>
  <c r="L18" i="2"/>
  <c r="H18" i="2"/>
  <c r="Q25" i="2"/>
  <c r="O25" i="2"/>
  <c r="M25" i="2"/>
  <c r="N25" i="2" s="1"/>
  <c r="L25" i="2"/>
  <c r="H25" i="2"/>
  <c r="Q24" i="2"/>
  <c r="O24" i="2"/>
  <c r="M24" i="2"/>
  <c r="R24" i="2" s="1"/>
  <c r="L24" i="2"/>
  <c r="H24" i="2"/>
  <c r="Q23" i="2"/>
  <c r="O23" i="2"/>
  <c r="M23" i="2"/>
  <c r="N23" i="2" s="1"/>
  <c r="L23" i="2"/>
  <c r="H23" i="2"/>
  <c r="Q22" i="2"/>
  <c r="O22" i="2"/>
  <c r="M22" i="2"/>
  <c r="R22" i="2" s="1"/>
  <c r="L22" i="2"/>
  <c r="H22" i="2"/>
  <c r="Q21" i="2"/>
  <c r="O21" i="2"/>
  <c r="M21" i="2"/>
  <c r="N21" i="2" s="1"/>
  <c r="L21" i="2"/>
  <c r="H21" i="2"/>
  <c r="O20" i="2"/>
  <c r="L20" i="2"/>
  <c r="Q19" i="2"/>
  <c r="O19" i="2"/>
  <c r="M19" i="2"/>
  <c r="R19" i="2" s="1"/>
  <c r="L19" i="2"/>
  <c r="H19" i="2"/>
  <c r="Q73" i="2"/>
  <c r="O73" i="2"/>
  <c r="M73" i="2"/>
  <c r="N73" i="2" s="1"/>
  <c r="L73" i="2"/>
  <c r="H73" i="2"/>
  <c r="Q17" i="2"/>
  <c r="O17" i="2"/>
  <c r="N17" i="2"/>
  <c r="M17" i="2"/>
  <c r="R17" i="2" s="1"/>
  <c r="L17" i="2"/>
  <c r="H17" i="2"/>
  <c r="Q101" i="2"/>
  <c r="O101" i="2"/>
  <c r="M101" i="2"/>
  <c r="N101" i="2" s="1"/>
  <c r="L101" i="2"/>
  <c r="H101" i="2"/>
  <c r="Q15" i="2"/>
  <c r="O15" i="2"/>
  <c r="M15" i="2"/>
  <c r="R15" i="2" s="1"/>
  <c r="H15" i="2"/>
  <c r="Q14" i="2"/>
  <c r="O14" i="2"/>
  <c r="M14" i="2"/>
  <c r="R14" i="2" s="1"/>
  <c r="H14" i="2"/>
  <c r="Q13" i="2"/>
  <c r="O13" i="2"/>
  <c r="M13" i="2"/>
  <c r="R13" i="2" s="1"/>
  <c r="L13" i="2"/>
  <c r="H13" i="2"/>
  <c r="Q12" i="2"/>
  <c r="O12" i="2"/>
  <c r="M12" i="2"/>
  <c r="N12" i="2" s="1"/>
  <c r="L12" i="2"/>
  <c r="H12" i="2"/>
  <c r="Q11" i="2"/>
  <c r="O11" i="2"/>
  <c r="N11" i="2"/>
  <c r="M11" i="2"/>
  <c r="R11" i="2" s="1"/>
  <c r="L11" i="2"/>
  <c r="H11" i="2"/>
  <c r="Q10" i="2"/>
  <c r="O10" i="2"/>
  <c r="M10" i="2"/>
  <c r="N10" i="2" s="1"/>
  <c r="L10" i="2"/>
  <c r="H10" i="2"/>
  <c r="Q9" i="2"/>
  <c r="O9" i="2"/>
  <c r="M9" i="2"/>
  <c r="R9" i="2" s="1"/>
  <c r="L9" i="2"/>
  <c r="H9" i="2"/>
  <c r="Q8" i="2"/>
  <c r="O8" i="2"/>
  <c r="M8" i="2"/>
  <c r="N8" i="2" s="1"/>
  <c r="L8" i="2"/>
  <c r="H8" i="2"/>
  <c r="Q7" i="2"/>
  <c r="O7" i="2"/>
  <c r="M7" i="2"/>
  <c r="R7" i="2" s="1"/>
  <c r="L7" i="2"/>
  <c r="H7" i="2"/>
  <c r="Q6" i="2"/>
  <c r="O6" i="2"/>
  <c r="M6" i="2"/>
  <c r="N6" i="2" s="1"/>
  <c r="L6" i="2"/>
  <c r="H6" i="2"/>
  <c r="Q118" i="2"/>
  <c r="O118" i="2"/>
  <c r="N118" i="2"/>
  <c r="M118" i="2"/>
  <c r="R118" i="2" s="1"/>
  <c r="L118" i="2"/>
  <c r="L174" i="2" s="1"/>
  <c r="H118" i="2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1" i="1"/>
  <c r="O172" i="1"/>
  <c r="O5" i="1"/>
  <c r="N7" i="2" l="1"/>
  <c r="N14" i="2"/>
  <c r="N22" i="2"/>
  <c r="N30" i="2"/>
  <c r="N38" i="2"/>
  <c r="N52" i="2"/>
  <c r="N49" i="2"/>
  <c r="N71" i="2"/>
  <c r="N76" i="2"/>
  <c r="N88" i="2"/>
  <c r="N93" i="2"/>
  <c r="N119" i="2"/>
  <c r="N123" i="2"/>
  <c r="N140" i="2"/>
  <c r="N132" i="2"/>
  <c r="N166" i="2"/>
  <c r="Q174" i="2"/>
  <c r="R151" i="2"/>
  <c r="N152" i="2"/>
  <c r="R153" i="2"/>
  <c r="N154" i="2"/>
  <c r="N147" i="2"/>
  <c r="R148" i="2"/>
  <c r="N145" i="2"/>
  <c r="N143" i="2"/>
  <c r="N133" i="2"/>
  <c r="R134" i="2"/>
  <c r="R136" i="2"/>
  <c r="N137" i="2"/>
  <c r="R128" i="2"/>
  <c r="N129" i="2"/>
  <c r="R130" i="2"/>
  <c r="N131" i="2"/>
  <c r="N125" i="2"/>
  <c r="R126" i="2"/>
  <c r="N114" i="2"/>
  <c r="R115" i="2"/>
  <c r="N116" i="2"/>
  <c r="N100" i="2"/>
  <c r="N99" i="2"/>
  <c r="N95" i="2"/>
  <c r="N90" i="2"/>
  <c r="N75" i="2"/>
  <c r="N80" i="2"/>
  <c r="N86" i="2"/>
  <c r="N78" i="2"/>
  <c r="N82" i="2"/>
  <c r="N69" i="2"/>
  <c r="N67" i="2"/>
  <c r="N54" i="2"/>
  <c r="N58" i="2"/>
  <c r="N56" i="2"/>
  <c r="N48" i="2"/>
  <c r="N40" i="2"/>
  <c r="N44" i="2"/>
  <c r="N36" i="2"/>
  <c r="N28" i="2"/>
  <c r="N32" i="2"/>
  <c r="N19" i="2"/>
  <c r="N24" i="2"/>
  <c r="N9" i="2"/>
  <c r="N13" i="2"/>
  <c r="N15" i="2"/>
  <c r="R6" i="2"/>
  <c r="R8" i="2"/>
  <c r="R10" i="2"/>
  <c r="R12" i="2"/>
  <c r="R101" i="2"/>
  <c r="R73" i="2"/>
  <c r="R21" i="2"/>
  <c r="R23" i="2"/>
  <c r="R25" i="2"/>
  <c r="R27" i="2"/>
  <c r="R29" i="2"/>
  <c r="R31" i="2"/>
  <c r="R33" i="2"/>
  <c r="R35" i="2"/>
  <c r="R91" i="2"/>
  <c r="R39" i="2"/>
  <c r="R41" i="2"/>
  <c r="R43" i="2"/>
  <c r="R45" i="2"/>
  <c r="R47" i="2"/>
  <c r="R155" i="2"/>
  <c r="R51" i="2"/>
  <c r="R53" i="2"/>
  <c r="R55" i="2"/>
  <c r="R57" i="2"/>
  <c r="R59" i="2"/>
  <c r="R60" i="2"/>
  <c r="R46" i="2"/>
  <c r="R64" i="2"/>
  <c r="R66" i="2"/>
  <c r="R5" i="2"/>
  <c r="R70" i="2"/>
  <c r="R72" i="2"/>
  <c r="R74" i="2"/>
  <c r="R77" i="2"/>
  <c r="R79" i="2"/>
  <c r="R81" i="2"/>
  <c r="R83" i="2"/>
  <c r="R85" i="2"/>
  <c r="R16" i="2"/>
  <c r="R89" i="2"/>
  <c r="Q170" i="2"/>
  <c r="O170" i="2"/>
  <c r="R173" i="2"/>
  <c r="G175" i="2"/>
  <c r="H174" i="2"/>
  <c r="M174" i="2"/>
  <c r="N127" i="2"/>
  <c r="R92" i="2"/>
  <c r="R94" i="2"/>
  <c r="R162" i="2"/>
  <c r="R98" i="2"/>
  <c r="R150" i="2"/>
  <c r="R120" i="2"/>
  <c r="R122" i="2"/>
  <c r="R141" i="2"/>
  <c r="R163" i="2"/>
  <c r="R96" i="2"/>
  <c r="R170" i="2"/>
  <c r="N174" i="2" l="1"/>
  <c r="R174" i="2"/>
  <c r="J175" i="2"/>
  <c r="M175" i="2" s="1"/>
  <c r="H175" i="2"/>
  <c r="L175" i="2"/>
  <c r="N175" i="2" l="1"/>
  <c r="R175" i="2"/>
  <c r="P174" i="1" l="1"/>
  <c r="P170" i="1" l="1"/>
  <c r="O170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3" i="1"/>
  <c r="Q134" i="1"/>
  <c r="Q136" i="1"/>
  <c r="Q137" i="1"/>
  <c r="Q138" i="1"/>
  <c r="Q140" i="1"/>
  <c r="Q141" i="1"/>
  <c r="Q143" i="1"/>
  <c r="Q145" i="1"/>
  <c r="Q146" i="1"/>
  <c r="Q147" i="1"/>
  <c r="Q148" i="1"/>
  <c r="Q150" i="1"/>
  <c r="Q151" i="1"/>
  <c r="Q152" i="1"/>
  <c r="Q153" i="1"/>
  <c r="Q154" i="1"/>
  <c r="Q155" i="1"/>
  <c r="Q156" i="1"/>
  <c r="Q157" i="1"/>
  <c r="Q158" i="1"/>
  <c r="Q159" i="1"/>
  <c r="Q160" i="1"/>
  <c r="Q162" i="1"/>
  <c r="Q163" i="1"/>
  <c r="Q164" i="1"/>
  <c r="Q166" i="1"/>
  <c r="Q169" i="1"/>
  <c r="Q170" i="1"/>
  <c r="Q171" i="1"/>
  <c r="Q5" i="1"/>
  <c r="P175" i="1"/>
  <c r="M173" i="1"/>
  <c r="N173" i="1" s="1"/>
  <c r="B174" i="1"/>
  <c r="Q174" i="1" s="1"/>
  <c r="Q175" i="1" l="1"/>
  <c r="P173" i="1"/>
  <c r="L5" i="1"/>
  <c r="K174" i="1"/>
  <c r="K175" i="1" s="1"/>
  <c r="R173" i="1" l="1"/>
  <c r="Q173" i="1"/>
  <c r="M5" i="1"/>
  <c r="M85" i="1"/>
  <c r="R85" i="1" s="1"/>
  <c r="R5" i="1" l="1"/>
  <c r="N5" i="1"/>
  <c r="L33" i="1"/>
  <c r="M33" i="1"/>
  <c r="L34" i="1"/>
  <c r="M34" i="1"/>
  <c r="L35" i="1"/>
  <c r="M35" i="1"/>
  <c r="L36" i="1"/>
  <c r="M36" i="1"/>
  <c r="M6" i="1"/>
  <c r="R6" i="1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M32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R63" i="1" s="1"/>
  <c r="M64" i="1"/>
  <c r="M65" i="1"/>
  <c r="R65" i="1" s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R84" i="1" s="1"/>
  <c r="N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R102" i="1" s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5" i="1"/>
  <c r="M126" i="1"/>
  <c r="M127" i="1"/>
  <c r="M128" i="1"/>
  <c r="M129" i="1"/>
  <c r="M130" i="1"/>
  <c r="M131" i="1"/>
  <c r="M132" i="1"/>
  <c r="M133" i="1"/>
  <c r="M134" i="1"/>
  <c r="M135" i="1"/>
  <c r="R135" i="1" s="1"/>
  <c r="M136" i="1"/>
  <c r="M137" i="1"/>
  <c r="M138" i="1"/>
  <c r="M139" i="1"/>
  <c r="R139" i="1" s="1"/>
  <c r="M140" i="1"/>
  <c r="M141" i="1"/>
  <c r="M143" i="1"/>
  <c r="M144" i="1"/>
  <c r="R144" i="1" s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R161" i="1" s="1"/>
  <c r="M162" i="1"/>
  <c r="M163" i="1"/>
  <c r="M164" i="1"/>
  <c r="M165" i="1"/>
  <c r="R165" i="1" s="1"/>
  <c r="M166" i="1"/>
  <c r="M167" i="1"/>
  <c r="R167" i="1" s="1"/>
  <c r="M168" i="1"/>
  <c r="R168" i="1" s="1"/>
  <c r="M169" i="1"/>
  <c r="M170" i="1"/>
  <c r="M171" i="1"/>
  <c r="M174" i="1" l="1"/>
  <c r="N174" i="1" s="1"/>
  <c r="N171" i="1"/>
  <c r="R171" i="1"/>
  <c r="N169" i="1"/>
  <c r="R169" i="1"/>
  <c r="N163" i="1"/>
  <c r="R163" i="1"/>
  <c r="N159" i="1"/>
  <c r="R159" i="1"/>
  <c r="N157" i="1"/>
  <c r="R157" i="1"/>
  <c r="N155" i="1"/>
  <c r="R155" i="1"/>
  <c r="N153" i="1"/>
  <c r="R153" i="1"/>
  <c r="N151" i="1"/>
  <c r="R151" i="1"/>
  <c r="N147" i="1"/>
  <c r="R147" i="1"/>
  <c r="N145" i="1"/>
  <c r="R145" i="1"/>
  <c r="N143" i="1"/>
  <c r="R143" i="1"/>
  <c r="N140" i="1"/>
  <c r="R140" i="1"/>
  <c r="N138" i="1"/>
  <c r="R138" i="1"/>
  <c r="N136" i="1"/>
  <c r="R136" i="1"/>
  <c r="N134" i="1"/>
  <c r="R134" i="1"/>
  <c r="N132" i="1"/>
  <c r="R132" i="1"/>
  <c r="N130" i="1"/>
  <c r="R130" i="1"/>
  <c r="N128" i="1"/>
  <c r="R128" i="1"/>
  <c r="N126" i="1"/>
  <c r="R126" i="1"/>
  <c r="N123" i="1"/>
  <c r="R123" i="1"/>
  <c r="N121" i="1"/>
  <c r="R121" i="1"/>
  <c r="N119" i="1"/>
  <c r="R119" i="1"/>
  <c r="N117" i="1"/>
  <c r="R117" i="1"/>
  <c r="N115" i="1"/>
  <c r="R115" i="1"/>
  <c r="N113" i="1"/>
  <c r="R113" i="1"/>
  <c r="N111" i="1"/>
  <c r="R111" i="1"/>
  <c r="N109" i="1"/>
  <c r="R109" i="1"/>
  <c r="N107" i="1"/>
  <c r="R107" i="1"/>
  <c r="N105" i="1"/>
  <c r="R105" i="1"/>
  <c r="N103" i="1"/>
  <c r="R103" i="1"/>
  <c r="N101" i="1"/>
  <c r="R101" i="1"/>
  <c r="N99" i="1"/>
  <c r="R99" i="1"/>
  <c r="N97" i="1"/>
  <c r="R97" i="1"/>
  <c r="N95" i="1"/>
  <c r="R95" i="1"/>
  <c r="N93" i="1"/>
  <c r="R93" i="1"/>
  <c r="N91" i="1"/>
  <c r="R91" i="1"/>
  <c r="N89" i="1"/>
  <c r="R89" i="1"/>
  <c r="N87" i="1"/>
  <c r="R87" i="1"/>
  <c r="N83" i="1"/>
  <c r="R83" i="1"/>
  <c r="N81" i="1"/>
  <c r="R81" i="1"/>
  <c r="N79" i="1"/>
  <c r="R79" i="1"/>
  <c r="N77" i="1"/>
  <c r="R77" i="1"/>
  <c r="N75" i="1"/>
  <c r="R75" i="1"/>
  <c r="N73" i="1"/>
  <c r="R73" i="1"/>
  <c r="N71" i="1"/>
  <c r="R71" i="1"/>
  <c r="N69" i="1"/>
  <c r="R69" i="1"/>
  <c r="N67" i="1"/>
  <c r="R67" i="1"/>
  <c r="N61" i="1"/>
  <c r="R61" i="1"/>
  <c r="N59" i="1"/>
  <c r="R59" i="1"/>
  <c r="N57" i="1"/>
  <c r="R57" i="1"/>
  <c r="N55" i="1"/>
  <c r="R55" i="1"/>
  <c r="N53" i="1"/>
  <c r="R53" i="1"/>
  <c r="N51" i="1"/>
  <c r="R51" i="1"/>
  <c r="N49" i="1"/>
  <c r="R49" i="1"/>
  <c r="N47" i="1"/>
  <c r="R47" i="1"/>
  <c r="N45" i="1"/>
  <c r="R45" i="1"/>
  <c r="N43" i="1"/>
  <c r="R43" i="1"/>
  <c r="N41" i="1"/>
  <c r="R41" i="1"/>
  <c r="N39" i="1"/>
  <c r="R39" i="1"/>
  <c r="N37" i="1"/>
  <c r="R37" i="1"/>
  <c r="N31" i="1"/>
  <c r="R31" i="1"/>
  <c r="N29" i="1"/>
  <c r="R29" i="1"/>
  <c r="N27" i="1"/>
  <c r="R27" i="1"/>
  <c r="N25" i="1"/>
  <c r="R25" i="1"/>
  <c r="N23" i="1"/>
  <c r="R23" i="1"/>
  <c r="N21" i="1"/>
  <c r="R21" i="1"/>
  <c r="N18" i="1"/>
  <c r="R18" i="1"/>
  <c r="N16" i="1"/>
  <c r="R16" i="1"/>
  <c r="N14" i="1"/>
  <c r="R14" i="1"/>
  <c r="N12" i="1"/>
  <c r="R12" i="1"/>
  <c r="N10" i="1"/>
  <c r="R10" i="1"/>
  <c r="N8" i="1"/>
  <c r="R8" i="1"/>
  <c r="N170" i="1"/>
  <c r="R170" i="1"/>
  <c r="N166" i="1"/>
  <c r="R166" i="1"/>
  <c r="N164" i="1"/>
  <c r="R164" i="1"/>
  <c r="N162" i="1"/>
  <c r="R162" i="1"/>
  <c r="N160" i="1"/>
  <c r="R160" i="1"/>
  <c r="N158" i="1"/>
  <c r="R158" i="1"/>
  <c r="N156" i="1"/>
  <c r="R156" i="1"/>
  <c r="N154" i="1"/>
  <c r="R154" i="1"/>
  <c r="N152" i="1"/>
  <c r="R152" i="1"/>
  <c r="N150" i="1"/>
  <c r="R150" i="1"/>
  <c r="N148" i="1"/>
  <c r="R148" i="1"/>
  <c r="N146" i="1"/>
  <c r="R146" i="1"/>
  <c r="N141" i="1"/>
  <c r="R141" i="1"/>
  <c r="N137" i="1"/>
  <c r="R137" i="1"/>
  <c r="N133" i="1"/>
  <c r="R133" i="1"/>
  <c r="N131" i="1"/>
  <c r="R131" i="1"/>
  <c r="N129" i="1"/>
  <c r="R129" i="1"/>
  <c r="N127" i="1"/>
  <c r="R127" i="1"/>
  <c r="N125" i="1"/>
  <c r="R125" i="1"/>
  <c r="N122" i="1"/>
  <c r="R122" i="1"/>
  <c r="N120" i="1"/>
  <c r="R120" i="1"/>
  <c r="N118" i="1"/>
  <c r="R118" i="1"/>
  <c r="N116" i="1"/>
  <c r="R116" i="1"/>
  <c r="N114" i="1"/>
  <c r="R114" i="1"/>
  <c r="N112" i="1"/>
  <c r="R112" i="1"/>
  <c r="N110" i="1"/>
  <c r="R110" i="1"/>
  <c r="N108" i="1"/>
  <c r="R108" i="1"/>
  <c r="N106" i="1"/>
  <c r="R106" i="1"/>
  <c r="N104" i="1"/>
  <c r="R104" i="1"/>
  <c r="N100" i="1"/>
  <c r="R100" i="1"/>
  <c r="N98" i="1"/>
  <c r="R98" i="1"/>
  <c r="N96" i="1"/>
  <c r="R96" i="1"/>
  <c r="N94" i="1"/>
  <c r="R94" i="1"/>
  <c r="N92" i="1"/>
  <c r="R92" i="1"/>
  <c r="N90" i="1"/>
  <c r="R90" i="1"/>
  <c r="N88" i="1"/>
  <c r="R88" i="1"/>
  <c r="N86" i="1"/>
  <c r="R86" i="1"/>
  <c r="N82" i="1"/>
  <c r="R82" i="1"/>
  <c r="N80" i="1"/>
  <c r="R80" i="1"/>
  <c r="N78" i="1"/>
  <c r="R78" i="1"/>
  <c r="N76" i="1"/>
  <c r="R76" i="1"/>
  <c r="N74" i="1"/>
  <c r="R74" i="1"/>
  <c r="N72" i="1"/>
  <c r="R72" i="1"/>
  <c r="N70" i="1"/>
  <c r="R70" i="1"/>
  <c r="N68" i="1"/>
  <c r="R68" i="1"/>
  <c r="N66" i="1"/>
  <c r="R66" i="1"/>
  <c r="N64" i="1"/>
  <c r="R64" i="1"/>
  <c r="N62" i="1"/>
  <c r="R62" i="1"/>
  <c r="N60" i="1"/>
  <c r="R60" i="1"/>
  <c r="N58" i="1"/>
  <c r="R58" i="1"/>
  <c r="N56" i="1"/>
  <c r="R56" i="1"/>
  <c r="N54" i="1"/>
  <c r="R54" i="1"/>
  <c r="N52" i="1"/>
  <c r="R52" i="1"/>
  <c r="N50" i="1"/>
  <c r="R50" i="1"/>
  <c r="N48" i="1"/>
  <c r="R48" i="1"/>
  <c r="N46" i="1"/>
  <c r="R46" i="1"/>
  <c r="N44" i="1"/>
  <c r="R44" i="1"/>
  <c r="N42" i="1"/>
  <c r="R42" i="1"/>
  <c r="N40" i="1"/>
  <c r="R40" i="1"/>
  <c r="N38" i="1"/>
  <c r="R38" i="1"/>
  <c r="N32" i="1"/>
  <c r="R32" i="1"/>
  <c r="N30" i="1"/>
  <c r="R30" i="1"/>
  <c r="N28" i="1"/>
  <c r="R28" i="1"/>
  <c r="N26" i="1"/>
  <c r="R26" i="1"/>
  <c r="N24" i="1"/>
  <c r="R24" i="1"/>
  <c r="N22" i="1"/>
  <c r="R22" i="1"/>
  <c r="N19" i="1"/>
  <c r="R19" i="1"/>
  <c r="N17" i="1"/>
  <c r="R17" i="1"/>
  <c r="N15" i="1"/>
  <c r="R15" i="1"/>
  <c r="N13" i="1"/>
  <c r="R13" i="1"/>
  <c r="N11" i="1"/>
  <c r="R11" i="1"/>
  <c r="N9" i="1"/>
  <c r="R9" i="1"/>
  <c r="N7" i="1"/>
  <c r="R7" i="1"/>
  <c r="N36" i="1"/>
  <c r="R36" i="1"/>
  <c r="N35" i="1"/>
  <c r="R35" i="1"/>
  <c r="N34" i="1"/>
  <c r="R34" i="1"/>
  <c r="N33" i="1"/>
  <c r="R33" i="1"/>
  <c r="L6" i="1"/>
  <c r="L7" i="1"/>
  <c r="L8" i="1"/>
  <c r="L9" i="1"/>
  <c r="L10" i="1"/>
  <c r="L11" i="1"/>
  <c r="L12" i="1"/>
  <c r="L13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3" i="1"/>
  <c r="R174" i="1" l="1"/>
  <c r="L174" i="1"/>
  <c r="H5" i="1"/>
  <c r="I175" i="1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3" i="1"/>
  <c r="G174" i="1"/>
  <c r="N6" i="1" l="1"/>
  <c r="G175" i="1"/>
  <c r="J175" i="1" s="1"/>
  <c r="M175" i="1" s="1"/>
  <c r="H174" i="1"/>
  <c r="N175" i="1" l="1"/>
  <c r="R175" i="1"/>
  <c r="H175" i="1"/>
  <c r="L175" i="1"/>
</calcChain>
</file>

<file path=xl/sharedStrings.xml><?xml version="1.0" encoding="utf-8"?>
<sst xmlns="http://schemas.openxmlformats.org/spreadsheetml/2006/main" count="386" uniqueCount="173">
  <si>
    <t>Наименование</t>
  </si>
  <si>
    <t>Темп роста к первоначальным бюджетным назначениям, %</t>
  </si>
  <si>
    <t>Государственная программа Удмуртской Республики «Развитие здравоохранения»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</si>
  <si>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</si>
  <si>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</si>
  <si>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Подпрограмма «Охрана здоровья матери и ребёнка»</t>
  </si>
  <si>
    <t>Подпрограмма «Развитие медицинской реабилитации и санаторно-курортного лечения населения, в том числе детей»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</si>
  <si>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</si>
  <si>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</si>
  <si>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«Создание условий для реализации государственной программы»</t>
  </si>
  <si>
    <t>Подпрограмма «Совершенствование системы территориального планирования»</t>
  </si>
  <si>
    <t>Подпрограмма «Лицензирование отдельных видов деятельности в сфере охраны здоровья и лицензионный контроль»</t>
  </si>
  <si>
    <t>Подпрограмма «Развитие информатизации в здравоохранении»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</si>
  <si>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</si>
  <si>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Подпрограмма «Благоустройство общественных и дворовых территорий многоквартирных домов»</t>
  </si>
  <si>
    <t>Государственная программа Удмуртской Республики «Развитие образования»</t>
  </si>
  <si>
    <t>Подпрограмма «Развитие общего образования»</t>
  </si>
  <si>
    <t>Подпрограмма «Социальная поддержка детей-сирот и детей, оставшихся без попечения родителей»</t>
  </si>
  <si>
    <t>Подпрограмма «Развитие системы воспитания и дополнительного образования детей»</t>
  </si>
  <si>
    <t>Подпрограмма «Развитие профессионального образования и науки»</t>
  </si>
  <si>
    <t>Подпрограмма «Совершенствование кадрового обеспечения»</t>
  </si>
  <si>
    <t>Подпрограмма «Детское и школьное питание»</t>
  </si>
  <si>
    <t>Государственная программа Удмуртской Республики «Культура Удмуртии»</t>
  </si>
  <si>
    <t>Подпрограмма «Поддержка профессионального искусства и народного творчества»</t>
  </si>
  <si>
    <t>Подпрограмма «Развитие библиотечного дела»</t>
  </si>
  <si>
    <t>Подпрограмма «Развитие музейного дела»</t>
  </si>
  <si>
    <t>Подпрограмма «Сохранение и развитие национального культурного наследия»</t>
  </si>
  <si>
    <t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t>
  </si>
  <si>
    <t>Государственная программа Удмуртской Республики «Этносоциальное развитие и гармонизация межэтнических отношений»</t>
  </si>
  <si>
    <t>Подпрограмма «Гармонизация межэтнических отношений, профилактика экстремизма и терроризма в Удмуртской Республике»</t>
  </si>
  <si>
    <t>Подпрограмма «Сохранение и развитие языков народов Удмуртии»</t>
  </si>
  <si>
    <t>Государственная программа Удмуртской Республики «Окружающая среда и природные ресурсы»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</si>
  <si>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</si>
  <si>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Подпрограмма «Рациональное использование и охрана недр»</t>
  </si>
  <si>
    <t>Подпрограмма «Обращение с отходами производства и потребления, в том числе с твердыми коммунальными отходами»</t>
  </si>
  <si>
    <t>Подпрограмма «Развитие водохозяйственного комплекса Удмуртской Республики»</t>
  </si>
  <si>
    <t>Подпрограмма «Особо охраняемые природные территории и биологическое разнообразие»</t>
  </si>
  <si>
    <t>Подпрограмма «Экологическое образование, воспитание, просвещение»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</si>
  <si>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</si>
  <si>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Государственная программа Удмуртской Республики «Развитие архивного дела»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</si>
  <si>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</si>
  <si>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</si>
  <si>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</si>
  <si>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</si>
  <si>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Подпрограмма «Совершенствование системы государственного стратегического управления»</t>
  </si>
  <si>
    <t>Подпрограмма «Разработка и реализация инновационной государственной политики»</t>
  </si>
  <si>
    <t>Подпрограмма «Развитие малого и среднего предпринимательства в Удмуртской Республике»</t>
  </si>
  <si>
    <t>Подпрограмма «Реализация административной реформы»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</si>
  <si>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</si>
  <si>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Подпрограмма «Развитие межрегиональной и внешнеэкономической деятельности Удмуртской Республики»</t>
  </si>
  <si>
    <t>Подпрограмма «Реализация государственной политики по содействию развитию конкуренции в Удмуртской Республике»</t>
  </si>
  <si>
    <t>Подпрограмма «Развитие туризма»</t>
  </si>
  <si>
    <t>Государственная программа Удмуртской Республики «Развитие промышленности и потребительского рынка»</t>
  </si>
  <si>
    <t>Подпрограмма "Развитие обрабатывающих производств"</t>
  </si>
  <si>
    <t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t>
  </si>
  <si>
    <t>Подпрограмма «Развитие промышленного сектора и трудовая адаптация осужденных в учреждениях уголовно-исполнительной системы, расположенных на территории Удмуртской Республики»</t>
  </si>
  <si>
    <t>Подпрограмма «Развитие инновационного территориального кластера «Удмуртский машиностроительный кластер»</t>
  </si>
  <si>
    <t>Государственная программа Удмуртской Республики «Развитие лесного хозяйства»</t>
  </si>
  <si>
    <t>Подпрограмма «Охрана и защита лесов»</t>
  </si>
  <si>
    <t>Подпрограмма «Обеспечение использования лесов»</t>
  </si>
  <si>
    <t>Подпрограмма «Воспроизводство лесов»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</si>
  <si>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</si>
  <si>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</si>
  <si>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</si>
  <si>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«Поддержка малых форм хозяйствования»</t>
  </si>
  <si>
    <t>Подпрограмма «Техническая и технологическая модернизация, инновационное развитие»</t>
  </si>
  <si>
    <t>Подпрограмма «Устойчивое развитие сельских территорий»</t>
  </si>
  <si>
    <t>Подпрограмма «Обеспечение эпизоотического, ветеринарно - санитарного благополучия»</t>
  </si>
  <si>
    <t>Подпрограмма «Развитие мелиорации земель сельскохозяйственного назначения»</t>
  </si>
  <si>
    <t>Подпрограмма «Развитие молочного скотоводства»</t>
  </si>
  <si>
    <t>Подпрограмма «Достижение целевых показателей региональной программы развития агропромышленного комплекса»</t>
  </si>
  <si>
    <t>Подпрограмма "Развитие пчеловодства"</t>
  </si>
  <si>
    <t>Подпрограмма «Стимулирование инвестиционной деятельности в агропромышленном комплексе»</t>
  </si>
  <si>
    <t>Подпрограмма «Комплексное развитие сельских территорий»</t>
  </si>
  <si>
    <t>Государственная программа Удмуртской Республики «Энергоэффективность и развитие энергетики в Удмуртской Республике»</t>
  </si>
  <si>
    <t>Подпрограмма «Энергосбережение и повышение энергетической эффективности в Удмуртской Республике»</t>
  </si>
  <si>
    <t>Подпрограмма «Развитие и модернизация электроэнергетики в Удмуртской Республике»</t>
  </si>
  <si>
    <t>Подпрограмма «Развитие рынка газомоторного топлива в Удмуртской Республике»</t>
  </si>
  <si>
    <t>Государственная программа Удмуртской Республики «Развитие транспортной системы Удмуртской Республики»</t>
  </si>
  <si>
    <t>Подпрограмма «Комплексное развитие транспорта»</t>
  </si>
  <si>
    <t>Подпрограмма «Развитие дорожного хозяйства»</t>
  </si>
  <si>
    <t>Подпрограмма «Повышение безопасности дорожного движения»</t>
  </si>
  <si>
    <t>Государственная программа Удмуртской Республики «Развитие информационного общества в Удмуртской Республике»</t>
  </si>
  <si>
    <t>Подпрограмма «Использование и внедрение информационно-телекоммуникационных технологий в Удмуртской Республике»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</si>
  <si>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t>
  </si>
  <si>
    <t>Подпрограмма «Информационное государство»</t>
  </si>
  <si>
    <t>Государственная программа Удмуртской Республики «Управление государственным имуществом»</t>
  </si>
  <si>
    <t>Подпрограмма "Проведение государственной политики в области имущественных и земельных отношений на территории Удмуртской Республики"</t>
  </si>
  <si>
    <t>Подпрограмма «Управление и распоряжение земельными ресурсами»</t>
  </si>
  <si>
    <t>Подпрограмма «Государственная кадастровая оценка»</t>
  </si>
  <si>
    <t>Государственная программа Удмуртской Республики «Управление государственными финансами»</t>
  </si>
  <si>
    <t>Подпрограмма «Повышение эффективности расходов бюджета Удмуртской Республики»</t>
  </si>
  <si>
    <t>Подпрограмма «Нормативно-методическое обеспечение и организация бюджетного процесса в Удмуртской Республике»</t>
  </si>
  <si>
    <t>Подпрограмма «Управление государственным долгом Удмуртской Республики»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</si>
  <si>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</si>
  <si>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Подпрограмма «Управление государственными закупками в Удмуртской Республике»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</si>
  <si>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</si>
  <si>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Подпрограмма «Предупреждение, спасение, помощь»</t>
  </si>
  <si>
    <t>Подпрограмма «Пожарная безопасность в Удмуртской Республике»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</si>
  <si>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</si>
  <si>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Подпрограмма «Построение и развитие аппаратно-программного комплекса «Безопасный город» на территории Удмуртской Республики»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</si>
  <si>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</si>
  <si>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Подпрограмма «Обеспечение правопорядка и профилактика правонарушений в Удмуртской Республике»</t>
  </si>
  <si>
    <t>Подпрограмма «Предупреждение и профилактика правонарушений и преступлений, совершаемых несовершеннолетними»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</si>
  <si>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</si>
  <si>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Подпрограмма «Развитие государственной гражданской службы Удмуртской Республики»</t>
  </si>
  <si>
    <t>Подпрограмма «Развитие муниципальной службы в Удмуртской Республике»</t>
  </si>
  <si>
    <t>Подпрограмма «Формирование и подготовка резерва управленческих кадров Удмуртской Республики»</t>
  </si>
  <si>
    <t>Подпрограмма «Противодействие коррупции в Удмуртской Республике»</t>
  </si>
  <si>
    <t>Подпрограмма «Реализация государственных услуг по повышению квалификации, профессиональной переподготовке посредством государственного задания»</t>
  </si>
  <si>
    <t>Государственная программа Удмуртской Республики «Социальная поддержка граждан»</t>
  </si>
  <si>
    <t>Подпрограмма «Развитие мер социальной поддержки отдельных категорий граждан»</t>
  </si>
  <si>
    <t>Подпрограмма «Реализация демографической и семейной политики, совершенствование социальной поддержки семей с детьми»</t>
  </si>
  <si>
    <t>Подпрограмма «Модернизация и развитие социального обслуживания населения»</t>
  </si>
  <si>
    <t>Государственная программа Удмуртской Республики «Развитие физической культуры, спорта и молодёжной политики»</t>
  </si>
  <si>
    <t>Подпрограмма «Развитие физической культуры и содействие развитию массового спорта»</t>
  </si>
  <si>
    <t>Подпрограмма «Содействие развитию спорта высших достижений и обеспечение подготовки спортивного резерва»</t>
  </si>
  <si>
    <t>Подпрограмма "Патриотическое воспитание и подготовка молодежи к военной службе"</t>
  </si>
  <si>
    <t>Подпрограмма «Содействие социализации и эффективной самореализации молодёжи»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</si>
  <si>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</si>
  <si>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Подпрограмма «Развитие системы социального партнерства в Удмуртской Республике»</t>
  </si>
  <si>
    <t>Подпрограмма «Оказание содействия добровольному переселению в Удмуртскую Республику соотечественников, проживающих за рубежом»</t>
  </si>
  <si>
    <t>Подпрограмма «Улучшение условий и охраны труда в Удмуртской Республике»</t>
  </si>
  <si>
    <t>Подпрограмма «Кадровая обеспеченность экономики Удмуртской Республики»</t>
  </si>
  <si>
    <t>Подпрограмма «Активная политика занятости населения и социальная поддержка безработных граждан»</t>
  </si>
  <si>
    <t>Подпрограмма «Дополнительные мероприятия в сфере занятости населения, направленные на снижение напряженности на рынке труда»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</si>
  <si>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</si>
  <si>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Подпрограмма «Повышение качества и надежности предоставления жилищно-коммунальных услуг»</t>
  </si>
  <si>
    <t>Подпрограмма «Обеспечение населения Удмуртской Республики питьевой водой»</t>
  </si>
  <si>
    <t>Государственная программа Удмуртской Республики «Развитие печати и массовых коммуникаций»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</si>
  <si>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</si>
  <si>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Подпрограмма «Сохранение и поддержка печатных средств массовой информации, полиграфии»</t>
  </si>
  <si>
    <t>Подпрограмма «Сохранение и поддержка выпуска книжной продукции»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</si>
  <si>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</si>
  <si>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Подпрограмма «Реализация государственной политики в области архитектуры и градостроительства в Удмуртской Республике»</t>
  </si>
  <si>
    <t>Подпрограмма «Стимулирование развития жилищного строительства»</t>
  </si>
  <si>
    <t>Подпрограмма «Планирование государственных капитальных вложений и реализация Адресной инвестиционной программы»</t>
  </si>
  <si>
    <t>Подпрограмма «Обеспечение жильём молодых семей»</t>
  </si>
  <si>
    <t>Подпрограмма «Развитие инженерной инфраструктуры в Удмуртской Республике»</t>
  </si>
  <si>
    <t>Государственная программа Удмуртской Республики «Развитие инвестиционной деятельности в Удмуртской Республике»</t>
  </si>
  <si>
    <t>Подпрограмма «Формирование благоприятной деловой среды для реализации инвестиционных проектов в Удмуртской Республике»</t>
  </si>
  <si>
    <t>Государственная программа Удмуртской Республики «Противодействие незаконному обороту наркотиков в Удмуртской Республике»</t>
  </si>
  <si>
    <t>Подпрограмма "Межведомственное взаимодействие по противодействию незаконному обороту наркотиков"</t>
  </si>
  <si>
    <t>Подпрограмма «Меры совершенствования оказания помощи потребителям наркотических средств и психотропных веществ»</t>
  </si>
  <si>
    <t>Подпрограмма "Профилактика злоупотребления наркотическими средствами"</t>
  </si>
  <si>
    <t>Государственная программа Удмуртской Республики «Доступная среда»</t>
  </si>
  <si>
    <t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</si>
  <si>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Подпрограмма «Совершенствование системы комплексной реабилитации и абилитации инвалидов»</t>
  </si>
  <si>
    <t>Непрограммные направления деятельности</t>
  </si>
  <si>
    <t>Программные направления деятельности</t>
  </si>
  <si>
    <t>Подпрограмма «Реализация государственной тарифной политики»</t>
  </si>
  <si>
    <t>Изменения, внесенные Законом УР от 01.06.2020            № 22-РЗ</t>
  </si>
  <si>
    <t>тыс. рублей</t>
  </si>
  <si>
    <t>Изменения, внесенные Законом 
 от 10.03.2020                             № 3-РЗ</t>
  </si>
  <si>
    <t>Годовые бюджетные назначения с учетом изменений, внесенных законом 
УР от 10.03.2020                            № 3-РЗ</t>
  </si>
  <si>
    <t>Годовые бюджетные назначения с учетом изменений, внесенных Законом от 30.09.2020 
№ 53-РЗ</t>
  </si>
  <si>
    <t>Годовые бюджетные назначения с учетом изменений, внесенных законом 
УР от 01.06.2020                             № 22-РЗ</t>
  </si>
  <si>
    <t>Изменения, внесенные законом УР от 30.09.2020
№ 53-РЗ</t>
  </si>
  <si>
    <t>Приложение 3 к Аналитической записке</t>
  </si>
  <si>
    <t>Изменения, внесенные законом УР 
от 09.11.2020 
№ 68-РЗ</t>
  </si>
  <si>
    <t>Годовые бюджетные назначения с учетом изменений, внесенных законом УР от 09.11.2020
№ 68-РЗ</t>
  </si>
  <si>
    <t>Изменения, внесенные законопроектом 
от 07.12.2020 
№ 7153-6зп</t>
  </si>
  <si>
    <t xml:space="preserve">Анализ исполнения закона о бюджете Удмуртской Республики за 2020 год  (по государственным программам)
</t>
  </si>
  <si>
    <t>Исполнение за 2020 год</t>
  </si>
  <si>
    <t>Темп роста к уточненному плану , %</t>
  </si>
  <si>
    <t>Подпрограмма "Комплексаная реабилитация и ресоциализация потребителей наркотических средств и психотропных веществ"</t>
  </si>
  <si>
    <t>Подпрограмма «Сопровождение инвалидов молодого возраста при получении ими профессионального образования и содействие в последующем трудоустройстве»</t>
  </si>
  <si>
    <t xml:space="preserve">Всего </t>
  </si>
  <si>
    <t xml:space="preserve">Сумма всех изменений за 2020 год  нарастающим итогом </t>
  </si>
  <si>
    <t>Годовые бюджетные назначения в редакции закона от 16.12.2020 № 83-РЗ</t>
  </si>
  <si>
    <t xml:space="preserve">Сводная бюджетная ростись </t>
  </si>
  <si>
    <t>Годовые бюджетные назначения по закону о бюджете  от 20.12.2019
№ 73-РЗ</t>
  </si>
  <si>
    <t xml:space="preserve">Анализ исполнения закона о бюджете Удмуртской Республики за 2020 год                                                (по государственным программам)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</si>
</sst>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color rgb="FF000000"/>
      <name val="Arial CYR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10" fillId="4" borderId="2">
      <alignment horizontal="right" vertical="top" shrinkToFit="1"/>
    </xf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1" xfId="0" applyNumberFormat="1" applyFont="1" applyBorder="1"/>
    <xf numFmtId="0" fontId="13" fillId="0" borderId="0" xfId="0" applyFont="1"/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top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right" vertical="center"/>
    </xf>
    <xf numFmtId="0" fontId="16" fillId="0" borderId="0" xfId="0" applyFont="1" applyFill="1" applyAlignment="1">
      <alignment horizontal="center" vertical="top" wrapText="1"/>
    </xf>
  </cellXfs>
  <cellStyles count="2">
    <cellStyle name="xl38" xfId="1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95;&#1077;&#1089;&#1082;&#1080;&#1077;%20&#1080;%20&#1080;&#1085;&#1092;&#1086;&#1088;&#1084;&#1072;&#1094;&#1080;&#1086;&#1085;&#1085;&#1099;&#1077;%20&#1084;&#1072;&#1090;&#1077;&#1088;&#1080;&#1072;&#1083;&#1099;/&#1040;&#1085;&#1072;&#1083;&#1080;&#1090;&#1080;&#1095;&#1077;&#1089;&#1082;&#1080;&#1077;%20&#1079;&#1072;&#1087;&#1080;&#1089;&#1082;&#1080;/2021/&#1040;&#1053;&#1040;&#1051;&#1048;&#1058;&#1048;&#1050;&#1040;%20&#1050;%20&#1047;&#1040;&#1050;&#1054;&#1053;&#1054;&#1055;&#1056;&#1054;&#1045;&#1050;&#1058;&#1040;&#1052;/33%20&#1089;&#1077;&#1089;&#1089;&#1080;&#1103;/&#1048;&#1089;&#1087;&#1086;&#1083;&#1085;&#1077;&#1085;&#1080;&#1077;%20&#1073;&#1102;&#1076;&#1078;&#1077;&#1090;&#1072;%20&#1059;&#1056;%20&#1079;&#1072;%202020%20&#1075;&#1086;&#1076;/&#1055;&#1088;&#1080;&#1083;&#1086;&#1078;&#1077;&#1085;&#1080;&#1103;%20&#1080;&#1079;%20&#1052;&#1080;&#1085;&#1092;&#1080;&#1085;&#1072;%20&#1085;&#1072;%2026.05.2021/&#1055;&#1088;&#1080;&#1083;&#1086;&#1078;&#1077;&#1085;&#1080;&#1077;%203_&#1056;&#1072;&#1079;&#1076;&#1077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счетов бюджета"/>
    </sheetNames>
    <sheetDataSet>
      <sheetData sheetId="0">
        <row r="1604">
          <cell r="AF1604">
            <v>2547.9707199999998</v>
          </cell>
        </row>
        <row r="1717">
          <cell r="AF1717">
            <v>1000.91975</v>
          </cell>
        </row>
        <row r="1787">
          <cell r="AF1787">
            <v>2357.4727499999999</v>
          </cell>
        </row>
        <row r="2867">
          <cell r="AF2867">
            <v>6352.4616999999998</v>
          </cell>
        </row>
        <row r="3291">
          <cell r="AF3291">
            <v>4820.6229999999996</v>
          </cell>
        </row>
        <row r="3369">
          <cell r="AF3369">
            <v>22701.242750000001</v>
          </cell>
        </row>
        <row r="3462">
          <cell r="AF3462">
            <v>224.40305000000001</v>
          </cell>
        </row>
        <row r="3538">
          <cell r="AF3538">
            <v>1036.7339999999999</v>
          </cell>
        </row>
        <row r="3662">
          <cell r="AF3662">
            <v>100125324.61146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9"/>
  <sheetViews>
    <sheetView tabSelected="1" zoomScale="85" zoomScaleNormal="85" workbookViewId="0">
      <selection activeCell="W4" sqref="W4"/>
    </sheetView>
  </sheetViews>
  <sheetFormatPr defaultRowHeight="18.75" x14ac:dyDescent="0.25"/>
  <cols>
    <col min="1" max="1" width="46.28515625" style="7" customWidth="1"/>
    <col min="2" max="2" width="22.5703125" style="1" customWidth="1"/>
    <col min="3" max="6" width="19.85546875" style="1" hidden="1" customWidth="1"/>
    <col min="7" max="7" width="19.85546875" style="4" hidden="1" customWidth="1"/>
    <col min="8" max="8" width="21.85546875" style="1" hidden="1" customWidth="1"/>
    <col min="9" max="10" width="21.28515625" style="4" hidden="1" customWidth="1"/>
    <col min="11" max="11" width="2.7109375" style="12" hidden="1" customWidth="1"/>
    <col min="12" max="12" width="21.28515625" style="4" customWidth="1"/>
    <col min="13" max="13" width="22.140625" style="1" customWidth="1"/>
    <col min="14" max="14" width="18" style="1" hidden="1" customWidth="1"/>
    <col min="15" max="15" width="22.85546875" style="1" customWidth="1"/>
    <col min="16" max="16" width="23.140625" style="3" customWidth="1"/>
    <col min="17" max="17" width="22.85546875" style="3" hidden="1" customWidth="1"/>
    <col min="18" max="18" width="22.140625" style="3" hidden="1" customWidth="1"/>
    <col min="19" max="19" width="18.7109375" style="3" customWidth="1"/>
    <col min="20" max="16384" width="9.140625" style="3"/>
  </cols>
  <sheetData>
    <row r="1" spans="1:19" ht="35.25" customHeight="1" x14ac:dyDescent="0.25">
      <c r="Q1"/>
      <c r="R1"/>
      <c r="S1" s="37" t="s">
        <v>158</v>
      </c>
    </row>
    <row r="2" spans="1:19" ht="79.5" customHeight="1" x14ac:dyDescent="0.25">
      <c r="A2" s="38" t="s">
        <v>172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x14ac:dyDescent="0.25">
      <c r="N3" s="6" t="s">
        <v>152</v>
      </c>
      <c r="O3" s="6"/>
    </row>
    <row r="4" spans="1:19" s="2" customFormat="1" ht="169.5" customHeight="1" thickBot="1" x14ac:dyDescent="0.3">
      <c r="A4" s="19" t="s">
        <v>0</v>
      </c>
      <c r="B4" s="20" t="s">
        <v>171</v>
      </c>
      <c r="C4" s="20" t="s">
        <v>153</v>
      </c>
      <c r="D4" s="20" t="s">
        <v>154</v>
      </c>
      <c r="E4" s="20" t="s">
        <v>151</v>
      </c>
      <c r="F4" s="20" t="s">
        <v>156</v>
      </c>
      <c r="G4" s="21" t="s">
        <v>157</v>
      </c>
      <c r="H4" s="20" t="s">
        <v>155</v>
      </c>
      <c r="I4" s="21" t="s">
        <v>159</v>
      </c>
      <c r="J4" s="21" t="s">
        <v>160</v>
      </c>
      <c r="K4" s="22" t="s">
        <v>161</v>
      </c>
      <c r="L4" s="21" t="s">
        <v>168</v>
      </c>
      <c r="M4" s="20" t="s">
        <v>169</v>
      </c>
      <c r="N4" s="20" t="s">
        <v>1</v>
      </c>
      <c r="O4" s="34" t="s">
        <v>170</v>
      </c>
      <c r="P4" s="23" t="s">
        <v>163</v>
      </c>
      <c r="Q4" s="20" t="s">
        <v>1</v>
      </c>
      <c r="R4" s="20" t="s">
        <v>164</v>
      </c>
      <c r="S4" s="20" t="s">
        <v>164</v>
      </c>
    </row>
    <row r="5" spans="1:19" s="18" customFormat="1" ht="66.75" customHeight="1" thickBot="1" x14ac:dyDescent="0.4">
      <c r="A5" s="28" t="s">
        <v>2</v>
      </c>
      <c r="B5" s="29">
        <v>13756601.5</v>
      </c>
      <c r="C5" s="29">
        <v>109078.2</v>
      </c>
      <c r="D5" s="29">
        <v>13865679.699999999</v>
      </c>
      <c r="E5" s="29">
        <v>-1107049.3999999999</v>
      </c>
      <c r="F5" s="29">
        <v>12758630.300000001</v>
      </c>
      <c r="G5" s="29">
        <v>2713655.7</v>
      </c>
      <c r="H5" s="29">
        <f t="shared" ref="H5:H36" si="0">F5+G5</f>
        <v>15472286</v>
      </c>
      <c r="I5" s="29">
        <v>-4885.3999999999996</v>
      </c>
      <c r="J5" s="29">
        <v>15467400.6</v>
      </c>
      <c r="K5" s="29">
        <v>789238.6</v>
      </c>
      <c r="L5" s="29">
        <f>C5+E5+G5+I5+K5</f>
        <v>2500037.7000000002</v>
      </c>
      <c r="M5" s="29">
        <f>J5+K5</f>
        <v>16256639.199999999</v>
      </c>
      <c r="N5" s="29">
        <f>M5/B5*100</f>
        <v>118.17336716484807</v>
      </c>
      <c r="O5" s="29">
        <f>P5*100/S5</f>
        <v>16706494.221458336</v>
      </c>
      <c r="P5" s="29">
        <v>16038234.452600002</v>
      </c>
      <c r="Q5" s="29">
        <f t="shared" ref="Q5:Q19" si="1">P5/B5*100</f>
        <v>116.5857312403794</v>
      </c>
      <c r="R5" s="30">
        <f t="shared" ref="R5:R19" si="2">P5/M5*100</f>
        <v>98.656519685815525</v>
      </c>
      <c r="S5" s="29">
        <v>96</v>
      </c>
    </row>
    <row r="6" spans="1:19" ht="93.75" x14ac:dyDescent="0.25">
      <c r="A6" s="24" t="s">
        <v>3</v>
      </c>
      <c r="B6" s="25">
        <v>1286882.5</v>
      </c>
      <c r="C6" s="25">
        <v>2111.1</v>
      </c>
      <c r="D6" s="25">
        <v>1288993.6000000001</v>
      </c>
      <c r="E6" s="25">
        <v>253</v>
      </c>
      <c r="F6" s="25">
        <v>1289246.6000000001</v>
      </c>
      <c r="G6" s="26">
        <v>397063.2</v>
      </c>
      <c r="H6" s="25">
        <f t="shared" si="0"/>
        <v>1686309.8</v>
      </c>
      <c r="I6" s="25"/>
      <c r="J6" s="25">
        <v>1686309.8</v>
      </c>
      <c r="K6" s="27">
        <v>7611.2</v>
      </c>
      <c r="L6" s="25">
        <f t="shared" ref="L6:L69" si="3">C6+E6+G6+I6+K6</f>
        <v>407038.5</v>
      </c>
      <c r="M6" s="25">
        <f t="shared" ref="M6:M69" si="4">J6+K6</f>
        <v>1693921</v>
      </c>
      <c r="N6" s="25">
        <f t="shared" ref="N6:N68" si="5">M6/B6*100</f>
        <v>131.62981080246254</v>
      </c>
      <c r="O6" s="25">
        <f t="shared" ref="O6:O69" si="6">P6*100/S6</f>
        <v>1705515.8709351621</v>
      </c>
      <c r="P6" s="25">
        <v>1367823.7284900001</v>
      </c>
      <c r="Q6" s="25">
        <f t="shared" si="1"/>
        <v>106.28971397854895</v>
      </c>
      <c r="R6" s="25">
        <f t="shared" si="2"/>
        <v>80.748968133106573</v>
      </c>
      <c r="S6" s="25">
        <v>80.2</v>
      </c>
    </row>
    <row r="7" spans="1:19" ht="153" customHeight="1" x14ac:dyDescent="0.25">
      <c r="A7" s="11" t="s">
        <v>4</v>
      </c>
      <c r="B7" s="8">
        <v>3126195.4</v>
      </c>
      <c r="C7" s="8">
        <v>41417.800000000003</v>
      </c>
      <c r="D7" s="8">
        <v>3167613.2</v>
      </c>
      <c r="E7" s="8">
        <v>280088.3</v>
      </c>
      <c r="F7" s="8">
        <v>3447701.5</v>
      </c>
      <c r="G7" s="9">
        <v>747750.9</v>
      </c>
      <c r="H7" s="8">
        <f t="shared" si="0"/>
        <v>4195452.4000000004</v>
      </c>
      <c r="I7" s="8"/>
      <c r="J7" s="8">
        <v>4195452.4000000004</v>
      </c>
      <c r="K7" s="15">
        <v>733318.5</v>
      </c>
      <c r="L7" s="8">
        <f t="shared" si="3"/>
        <v>1802575.5</v>
      </c>
      <c r="M7" s="8">
        <f t="shared" si="4"/>
        <v>4928770.9000000004</v>
      </c>
      <c r="N7" s="8">
        <f t="shared" si="5"/>
        <v>157.66035929807845</v>
      </c>
      <c r="O7" s="8">
        <f t="shared" si="6"/>
        <v>5110072.4116853932</v>
      </c>
      <c r="P7" s="8">
        <v>5002760.8910400001</v>
      </c>
      <c r="Q7" s="8">
        <f t="shared" si="1"/>
        <v>160.02713365389764</v>
      </c>
      <c r="R7" s="8">
        <f t="shared" si="2"/>
        <v>101.50118543834124</v>
      </c>
      <c r="S7" s="8">
        <v>97.9</v>
      </c>
    </row>
    <row r="8" spans="1:19" ht="37.5" x14ac:dyDescent="0.25">
      <c r="A8" s="11" t="s">
        <v>5</v>
      </c>
      <c r="B8" s="8">
        <v>297624.8</v>
      </c>
      <c r="C8" s="8">
        <v>15520.1</v>
      </c>
      <c r="D8" s="8">
        <v>313144.90000000002</v>
      </c>
      <c r="E8" s="8">
        <v>45563.199999999997</v>
      </c>
      <c r="F8" s="8">
        <v>358708.1</v>
      </c>
      <c r="G8" s="9">
        <v>524.6</v>
      </c>
      <c r="H8" s="8">
        <f t="shared" si="0"/>
        <v>359232.69999999995</v>
      </c>
      <c r="I8" s="8">
        <v>-4905.7</v>
      </c>
      <c r="J8" s="8">
        <v>354326.99999999994</v>
      </c>
      <c r="K8" s="15">
        <v>-8024.7</v>
      </c>
      <c r="L8" s="8">
        <f t="shared" si="3"/>
        <v>48677.5</v>
      </c>
      <c r="M8" s="8">
        <f t="shared" si="4"/>
        <v>346302.29999999993</v>
      </c>
      <c r="N8" s="8">
        <f t="shared" si="5"/>
        <v>116.35532388429995</v>
      </c>
      <c r="O8" s="8">
        <f t="shared" si="6"/>
        <v>356994.67456193356</v>
      </c>
      <c r="P8" s="8">
        <v>354495.71184</v>
      </c>
      <c r="Q8" s="8">
        <f t="shared" si="1"/>
        <v>119.10825705384767</v>
      </c>
      <c r="R8" s="8">
        <f t="shared" si="2"/>
        <v>102.36597095658911</v>
      </c>
      <c r="S8" s="8">
        <v>99.3</v>
      </c>
    </row>
    <row r="9" spans="1:19" ht="63.75" customHeight="1" x14ac:dyDescent="0.25">
      <c r="A9" s="11" t="s">
        <v>6</v>
      </c>
      <c r="B9" s="8">
        <v>329361.2</v>
      </c>
      <c r="C9" s="8">
        <v>800</v>
      </c>
      <c r="D9" s="8">
        <v>330161.2</v>
      </c>
      <c r="E9" s="8">
        <v>800</v>
      </c>
      <c r="F9" s="8">
        <v>330961.2</v>
      </c>
      <c r="G9" s="9">
        <v>-19450</v>
      </c>
      <c r="H9" s="8">
        <f t="shared" si="0"/>
        <v>311511.2</v>
      </c>
      <c r="I9" s="8"/>
      <c r="J9" s="8">
        <v>311511.2</v>
      </c>
      <c r="K9" s="15">
        <v>-7733.7</v>
      </c>
      <c r="L9" s="8">
        <f t="shared" si="3"/>
        <v>-25583.7</v>
      </c>
      <c r="M9" s="8">
        <f t="shared" si="4"/>
        <v>303777.5</v>
      </c>
      <c r="N9" s="8">
        <f t="shared" si="5"/>
        <v>92.232327305098465</v>
      </c>
      <c r="O9" s="8">
        <f t="shared" si="6"/>
        <v>303695.89653485955</v>
      </c>
      <c r="P9" s="8">
        <v>291851.75657000003</v>
      </c>
      <c r="Q9" s="8">
        <f t="shared" si="1"/>
        <v>88.611456531613314</v>
      </c>
      <c r="R9" s="8">
        <f t="shared" si="2"/>
        <v>96.074184747059945</v>
      </c>
      <c r="S9" s="8">
        <v>96.1</v>
      </c>
    </row>
    <row r="10" spans="1:19" ht="42.75" customHeight="1" x14ac:dyDescent="0.25">
      <c r="A10" s="11" t="s">
        <v>7</v>
      </c>
      <c r="B10" s="8">
        <v>194393.1</v>
      </c>
      <c r="C10" s="8">
        <v>23500</v>
      </c>
      <c r="D10" s="8">
        <v>217893.1</v>
      </c>
      <c r="E10" s="8">
        <v>20212.5</v>
      </c>
      <c r="F10" s="8">
        <v>238105.60000000001</v>
      </c>
      <c r="G10" s="9">
        <v>-16503.5</v>
      </c>
      <c r="H10" s="8">
        <f t="shared" si="0"/>
        <v>221602.1</v>
      </c>
      <c r="I10" s="8"/>
      <c r="J10" s="8">
        <v>221602.1</v>
      </c>
      <c r="K10" s="15">
        <v>-18705.900000000001</v>
      </c>
      <c r="L10" s="8">
        <f t="shared" si="3"/>
        <v>8503.0999999999985</v>
      </c>
      <c r="M10" s="8">
        <f t="shared" si="4"/>
        <v>202896.2</v>
      </c>
      <c r="N10" s="8">
        <f t="shared" si="5"/>
        <v>104.37417789005885</v>
      </c>
      <c r="O10" s="8">
        <f t="shared" si="6"/>
        <v>202820.44125129265</v>
      </c>
      <c r="P10" s="8">
        <v>196127.36669</v>
      </c>
      <c r="Q10" s="8">
        <f t="shared" si="1"/>
        <v>100.89214416046659</v>
      </c>
      <c r="R10" s="8">
        <f t="shared" si="2"/>
        <v>96.663893503180432</v>
      </c>
      <c r="S10" s="8">
        <v>96.7</v>
      </c>
    </row>
    <row r="11" spans="1:19" ht="65.25" customHeight="1" x14ac:dyDescent="0.25">
      <c r="A11" s="11" t="s">
        <v>8</v>
      </c>
      <c r="B11" s="8">
        <v>240562.9</v>
      </c>
      <c r="C11" s="8">
        <v>42091.6</v>
      </c>
      <c r="D11" s="8">
        <v>282654.5</v>
      </c>
      <c r="E11" s="8"/>
      <c r="F11" s="8">
        <v>282654.5</v>
      </c>
      <c r="G11" s="9">
        <v>47447.5</v>
      </c>
      <c r="H11" s="8">
        <f t="shared" si="0"/>
        <v>330102</v>
      </c>
      <c r="I11" s="8"/>
      <c r="J11" s="8">
        <v>330102</v>
      </c>
      <c r="K11" s="15"/>
      <c r="L11" s="8">
        <f t="shared" si="3"/>
        <v>89539.1</v>
      </c>
      <c r="M11" s="8">
        <f t="shared" si="4"/>
        <v>330102</v>
      </c>
      <c r="N11" s="8">
        <f t="shared" si="5"/>
        <v>137.2206603761428</v>
      </c>
      <c r="O11" s="8">
        <f t="shared" si="6"/>
        <v>343496.27763787727</v>
      </c>
      <c r="P11" s="8">
        <v>330099.92281000002</v>
      </c>
      <c r="Q11" s="8">
        <f t="shared" si="1"/>
        <v>137.21979690550788</v>
      </c>
      <c r="R11" s="8">
        <f t="shared" si="2"/>
        <v>99.999370742982478</v>
      </c>
      <c r="S11" s="8">
        <v>96.1</v>
      </c>
    </row>
    <row r="12" spans="1:19" ht="56.25" x14ac:dyDescent="0.25">
      <c r="A12" s="11" t="s">
        <v>9</v>
      </c>
      <c r="B12" s="8">
        <v>921795.8</v>
      </c>
      <c r="C12" s="8">
        <v>-16362.4</v>
      </c>
      <c r="D12" s="8">
        <v>905433.4</v>
      </c>
      <c r="E12" s="8">
        <v>46033.599999999999</v>
      </c>
      <c r="F12" s="8">
        <v>951467</v>
      </c>
      <c r="G12" s="9">
        <v>56823</v>
      </c>
      <c r="H12" s="8">
        <f t="shared" si="0"/>
        <v>1008290</v>
      </c>
      <c r="I12" s="8">
        <v>20.3</v>
      </c>
      <c r="J12" s="8">
        <v>1008310.3</v>
      </c>
      <c r="K12" s="15">
        <v>9979.6</v>
      </c>
      <c r="L12" s="8">
        <f t="shared" si="3"/>
        <v>96494.1</v>
      </c>
      <c r="M12" s="8">
        <f t="shared" si="4"/>
        <v>1018289.9</v>
      </c>
      <c r="N12" s="8">
        <f t="shared" si="5"/>
        <v>110.46805594037204</v>
      </c>
      <c r="O12" s="8">
        <f t="shared" si="6"/>
        <v>1250438.4211955308</v>
      </c>
      <c r="P12" s="8">
        <v>1119142.3869700001</v>
      </c>
      <c r="Q12" s="8">
        <f t="shared" si="1"/>
        <v>121.4089266809417</v>
      </c>
      <c r="R12" s="8">
        <f t="shared" si="2"/>
        <v>109.90410363198141</v>
      </c>
      <c r="S12" s="8">
        <v>89.5</v>
      </c>
    </row>
    <row r="13" spans="1:19" ht="56.25" x14ac:dyDescent="0.25">
      <c r="A13" s="11" t="s">
        <v>10</v>
      </c>
      <c r="B13" s="8">
        <v>6818930.7999999998</v>
      </c>
      <c r="C13" s="8"/>
      <c r="D13" s="8">
        <v>6818930.7999999998</v>
      </c>
      <c r="E13" s="8">
        <v>1500000</v>
      </c>
      <c r="F13" s="8">
        <v>8318930.7999999998</v>
      </c>
      <c r="G13" s="9">
        <v>1500000</v>
      </c>
      <c r="H13" s="8">
        <f t="shared" si="0"/>
        <v>9818930.8000000007</v>
      </c>
      <c r="I13" s="8"/>
      <c r="J13" s="8">
        <v>9818930.8000000007</v>
      </c>
      <c r="K13" s="15">
        <v>72793.600000000006</v>
      </c>
      <c r="L13" s="8">
        <f t="shared" si="3"/>
        <v>3072793.6</v>
      </c>
      <c r="M13" s="8">
        <f t="shared" si="4"/>
        <v>9891724.4000000004</v>
      </c>
      <c r="N13" s="8">
        <f t="shared" si="5"/>
        <v>145.06268930020525</v>
      </c>
      <c r="O13" s="8">
        <f t="shared" si="6"/>
        <v>6891724.4000000004</v>
      </c>
      <c r="P13" s="8">
        <v>6891724.3999999994</v>
      </c>
      <c r="Q13" s="8">
        <f t="shared" si="1"/>
        <v>101.06752219864146</v>
      </c>
      <c r="R13" s="8">
        <f t="shared" si="2"/>
        <v>69.67161762007845</v>
      </c>
      <c r="S13" s="8">
        <v>100</v>
      </c>
    </row>
    <row r="14" spans="1:19" ht="75" x14ac:dyDescent="0.25">
      <c r="A14" s="11" t="s">
        <v>11</v>
      </c>
      <c r="B14" s="8">
        <v>1453.9</v>
      </c>
      <c r="C14" s="8"/>
      <c r="D14" s="8">
        <v>1453.9</v>
      </c>
      <c r="E14" s="8"/>
      <c r="F14" s="8">
        <v>1453.9</v>
      </c>
      <c r="G14" s="9"/>
      <c r="H14" s="8">
        <f t="shared" si="0"/>
        <v>1453.9</v>
      </c>
      <c r="I14" s="8"/>
      <c r="J14" s="8">
        <v>1453.9</v>
      </c>
      <c r="K14" s="15"/>
      <c r="L14" s="8"/>
      <c r="M14" s="8">
        <f t="shared" si="4"/>
        <v>1453.9</v>
      </c>
      <c r="N14" s="8">
        <f t="shared" si="5"/>
        <v>100</v>
      </c>
      <c r="O14" s="8">
        <f t="shared" si="6"/>
        <v>1453.610991983968</v>
      </c>
      <c r="P14" s="8">
        <v>1450.7037700000001</v>
      </c>
      <c r="Q14" s="8">
        <f t="shared" si="1"/>
        <v>99.78016163422518</v>
      </c>
      <c r="R14" s="8">
        <f t="shared" si="2"/>
        <v>99.78016163422518</v>
      </c>
      <c r="S14" s="8">
        <v>99.8</v>
      </c>
    </row>
    <row r="15" spans="1:19" ht="51.75" customHeight="1" thickBot="1" x14ac:dyDescent="0.3">
      <c r="A15" s="31" t="s">
        <v>12</v>
      </c>
      <c r="B15" s="8">
        <v>539401.1</v>
      </c>
      <c r="C15" s="8"/>
      <c r="D15" s="8">
        <v>539401.1</v>
      </c>
      <c r="E15" s="8"/>
      <c r="F15" s="8">
        <v>539401.1</v>
      </c>
      <c r="G15" s="9"/>
      <c r="H15" s="8">
        <f t="shared" si="0"/>
        <v>539401.1</v>
      </c>
      <c r="I15" s="8"/>
      <c r="J15" s="8">
        <v>539401.1</v>
      </c>
      <c r="K15" s="15"/>
      <c r="L15" s="8"/>
      <c r="M15" s="8">
        <f t="shared" si="4"/>
        <v>539401.1</v>
      </c>
      <c r="N15" s="8">
        <f t="shared" si="5"/>
        <v>100</v>
      </c>
      <c r="O15" s="8">
        <f t="shared" si="6"/>
        <v>539393.94907262572</v>
      </c>
      <c r="P15" s="8">
        <v>482757.58442000003</v>
      </c>
      <c r="Q15" s="8">
        <f t="shared" si="1"/>
        <v>89.498813484065948</v>
      </c>
      <c r="R15" s="8">
        <f t="shared" si="2"/>
        <v>89.498813484065948</v>
      </c>
      <c r="S15" s="8">
        <v>89.5</v>
      </c>
    </row>
    <row r="16" spans="1:19" ht="113.25" customHeight="1" thickBot="1" x14ac:dyDescent="0.3">
      <c r="A16" s="28" t="s">
        <v>13</v>
      </c>
      <c r="B16" s="29">
        <v>530460.5</v>
      </c>
      <c r="C16" s="29"/>
      <c r="D16" s="29">
        <v>530460.5</v>
      </c>
      <c r="E16" s="29">
        <v>88500</v>
      </c>
      <c r="F16" s="29">
        <v>618960.5</v>
      </c>
      <c r="G16" s="29">
        <v>75000</v>
      </c>
      <c r="H16" s="29">
        <f t="shared" si="0"/>
        <v>693960.5</v>
      </c>
      <c r="I16" s="29"/>
      <c r="J16" s="29">
        <v>693960.5</v>
      </c>
      <c r="K16" s="29">
        <v>6059.4</v>
      </c>
      <c r="L16" s="29">
        <f t="shared" si="3"/>
        <v>169559.4</v>
      </c>
      <c r="M16" s="29">
        <f t="shared" si="4"/>
        <v>700019.9</v>
      </c>
      <c r="N16" s="29">
        <f t="shared" si="5"/>
        <v>131.96456663597007</v>
      </c>
      <c r="O16" s="29">
        <f t="shared" si="6"/>
        <v>699686.08987577632</v>
      </c>
      <c r="P16" s="29">
        <v>675896.76281999995</v>
      </c>
      <c r="Q16" s="29">
        <f t="shared" si="1"/>
        <v>127.4169825689189</v>
      </c>
      <c r="R16" s="30">
        <f t="shared" si="2"/>
        <v>96.553935512404706</v>
      </c>
      <c r="S16" s="29">
        <v>96.6</v>
      </c>
    </row>
    <row r="17" spans="1:19" ht="66" customHeight="1" thickBot="1" x14ac:dyDescent="0.3">
      <c r="A17" s="24" t="s">
        <v>14</v>
      </c>
      <c r="B17" s="8">
        <v>530460.5</v>
      </c>
      <c r="C17" s="8"/>
      <c r="D17" s="8">
        <v>530460.5</v>
      </c>
      <c r="E17" s="8">
        <v>88500</v>
      </c>
      <c r="F17" s="8">
        <v>618960.5</v>
      </c>
      <c r="G17" s="9">
        <v>75000</v>
      </c>
      <c r="H17" s="8">
        <f t="shared" si="0"/>
        <v>693960.5</v>
      </c>
      <c r="I17" s="8"/>
      <c r="J17" s="8">
        <v>693960.5</v>
      </c>
      <c r="K17" s="15">
        <v>6059.4</v>
      </c>
      <c r="L17" s="8">
        <f t="shared" si="3"/>
        <v>169559.4</v>
      </c>
      <c r="M17" s="8">
        <f t="shared" si="4"/>
        <v>700019.9</v>
      </c>
      <c r="N17" s="8">
        <f t="shared" si="5"/>
        <v>131.96456663597007</v>
      </c>
      <c r="O17" s="8">
        <f t="shared" si="6"/>
        <v>699686.08987577632</v>
      </c>
      <c r="P17" s="8">
        <v>675896.76281999995</v>
      </c>
      <c r="Q17" s="8">
        <f t="shared" si="1"/>
        <v>127.4169825689189</v>
      </c>
      <c r="R17" s="8">
        <f t="shared" si="2"/>
        <v>96.553935512404706</v>
      </c>
      <c r="S17" s="8">
        <v>96.6</v>
      </c>
    </row>
    <row r="18" spans="1:19" ht="71.25" customHeight="1" thickBot="1" x14ac:dyDescent="0.3">
      <c r="A18" s="28" t="s">
        <v>15</v>
      </c>
      <c r="B18" s="29">
        <v>26173081.5</v>
      </c>
      <c r="C18" s="29">
        <v>643260.19999999995</v>
      </c>
      <c r="D18" s="29">
        <v>26816341.699999999</v>
      </c>
      <c r="E18" s="29">
        <v>73141.2</v>
      </c>
      <c r="F18" s="29">
        <v>26889482.899999999</v>
      </c>
      <c r="G18" s="29">
        <v>1638218.7</v>
      </c>
      <c r="H18" s="29">
        <f t="shared" si="0"/>
        <v>28527701.599999998</v>
      </c>
      <c r="I18" s="29">
        <v>-94203.199999999997</v>
      </c>
      <c r="J18" s="29">
        <v>28433498.399999999</v>
      </c>
      <c r="K18" s="29">
        <v>-724583.3</v>
      </c>
      <c r="L18" s="29">
        <f t="shared" si="3"/>
        <v>1535833.5999999994</v>
      </c>
      <c r="M18" s="29">
        <f t="shared" si="4"/>
        <v>27708915.099999998</v>
      </c>
      <c r="N18" s="29">
        <f t="shared" si="5"/>
        <v>105.86798921632517</v>
      </c>
      <c r="O18" s="29">
        <f t="shared" si="6"/>
        <v>27707599.542865913</v>
      </c>
      <c r="P18" s="29">
        <v>27070324.753379997</v>
      </c>
      <c r="Q18" s="29">
        <f t="shared" si="1"/>
        <v>103.42811469631499</v>
      </c>
      <c r="R18" s="30">
        <f t="shared" si="2"/>
        <v>97.695361423154381</v>
      </c>
      <c r="S18" s="29">
        <v>97.7</v>
      </c>
    </row>
    <row r="19" spans="1:19" ht="37.5" x14ac:dyDescent="0.25">
      <c r="A19" s="11" t="s">
        <v>16</v>
      </c>
      <c r="B19" s="8">
        <v>20305267.800000001</v>
      </c>
      <c r="C19" s="8">
        <v>36549.1</v>
      </c>
      <c r="D19" s="8">
        <v>20341816.899999999</v>
      </c>
      <c r="E19" s="8">
        <v>268479.2</v>
      </c>
      <c r="F19" s="8">
        <v>20610296.100000001</v>
      </c>
      <c r="G19" s="9">
        <v>773948.1</v>
      </c>
      <c r="H19" s="8">
        <f t="shared" si="0"/>
        <v>21384244.200000003</v>
      </c>
      <c r="I19" s="8">
        <v>-990.8</v>
      </c>
      <c r="J19" s="8">
        <v>21383253.400000002</v>
      </c>
      <c r="K19" s="15">
        <v>-449939.9</v>
      </c>
      <c r="L19" s="8">
        <f t="shared" si="3"/>
        <v>628045.69999999984</v>
      </c>
      <c r="M19" s="8">
        <f t="shared" si="4"/>
        <v>20933313.500000004</v>
      </c>
      <c r="N19" s="8">
        <f t="shared" si="5"/>
        <v>103.09301855157015</v>
      </c>
      <c r="O19" s="8">
        <f t="shared" si="6"/>
        <v>20923546.330244649</v>
      </c>
      <c r="P19" s="8">
        <v>20525998.949969999</v>
      </c>
      <c r="Q19" s="8">
        <f t="shared" si="1"/>
        <v>101.08706347606014</v>
      </c>
      <c r="R19" s="8">
        <f t="shared" si="2"/>
        <v>98.054228013018559</v>
      </c>
      <c r="S19" s="8">
        <v>98.1</v>
      </c>
    </row>
    <row r="20" spans="1:19" ht="60" customHeight="1" x14ac:dyDescent="0.25">
      <c r="A20" s="11" t="s">
        <v>17</v>
      </c>
      <c r="B20" s="8">
        <v>347888</v>
      </c>
      <c r="C20" s="8"/>
      <c r="D20" s="8">
        <v>347888</v>
      </c>
      <c r="E20" s="8">
        <v>-347888</v>
      </c>
      <c r="F20" s="8"/>
      <c r="G20" s="9"/>
      <c r="H20" s="8"/>
      <c r="I20" s="8"/>
      <c r="J20" s="8"/>
      <c r="K20" s="15"/>
      <c r="L20" s="8">
        <f t="shared" si="3"/>
        <v>-347888</v>
      </c>
      <c r="M20" s="8"/>
      <c r="N20" s="8"/>
      <c r="O20" s="17" t="e">
        <f t="shared" si="6"/>
        <v>#DIV/0!</v>
      </c>
      <c r="P20" s="17"/>
      <c r="Q20" s="8"/>
      <c r="R20" s="8"/>
      <c r="S20" s="8"/>
    </row>
    <row r="21" spans="1:19" ht="56.25" x14ac:dyDescent="0.25">
      <c r="A21" s="11" t="s">
        <v>18</v>
      </c>
      <c r="B21" s="8">
        <v>212771.9</v>
      </c>
      <c r="C21" s="8">
        <v>285601.59999999998</v>
      </c>
      <c r="D21" s="8">
        <v>498373.5</v>
      </c>
      <c r="E21" s="8">
        <v>37156.1</v>
      </c>
      <c r="F21" s="8">
        <v>535529.6</v>
      </c>
      <c r="G21" s="9">
        <v>11638.5</v>
      </c>
      <c r="H21" s="8">
        <f t="shared" si="0"/>
        <v>547168.1</v>
      </c>
      <c r="I21" s="8"/>
      <c r="J21" s="8">
        <v>547168.1</v>
      </c>
      <c r="K21" s="15">
        <v>3665.9</v>
      </c>
      <c r="L21" s="8">
        <f t="shared" si="3"/>
        <v>338062.1</v>
      </c>
      <c r="M21" s="8">
        <f t="shared" si="4"/>
        <v>550834</v>
      </c>
      <c r="N21" s="8">
        <f t="shared" si="5"/>
        <v>258.88474934895072</v>
      </c>
      <c r="O21" s="8">
        <f t="shared" si="6"/>
        <v>550619.0760694897</v>
      </c>
      <c r="P21" s="8">
        <v>507120.16905999999</v>
      </c>
      <c r="Q21" s="8">
        <f t="shared" ref="Q21:Q62" si="7">P21/B21*100</f>
        <v>238.339822626954</v>
      </c>
      <c r="R21" s="8">
        <f t="shared" ref="R21:R52" si="8">P21/M21*100</f>
        <v>92.064064502191229</v>
      </c>
      <c r="S21" s="8">
        <v>92.1</v>
      </c>
    </row>
    <row r="22" spans="1:19" ht="56.25" x14ac:dyDescent="0.25">
      <c r="A22" s="11" t="s">
        <v>19</v>
      </c>
      <c r="B22" s="8">
        <v>2181028.5</v>
      </c>
      <c r="C22" s="8">
        <v>-11021.6</v>
      </c>
      <c r="D22" s="8">
        <v>2170006.9</v>
      </c>
      <c r="E22" s="8">
        <v>1948.4</v>
      </c>
      <c r="F22" s="8">
        <v>2171955.2999999998</v>
      </c>
      <c r="G22" s="9">
        <v>307245</v>
      </c>
      <c r="H22" s="8">
        <f t="shared" si="0"/>
        <v>2479200.2999999998</v>
      </c>
      <c r="I22" s="8"/>
      <c r="J22" s="8">
        <v>2479200.2999999998</v>
      </c>
      <c r="K22" s="15">
        <v>-10404.200000000001</v>
      </c>
      <c r="L22" s="8">
        <f t="shared" si="3"/>
        <v>287767.59999999998</v>
      </c>
      <c r="M22" s="8">
        <f t="shared" si="4"/>
        <v>2468796.0999999996</v>
      </c>
      <c r="N22" s="8">
        <f t="shared" si="5"/>
        <v>113.19412378150948</v>
      </c>
      <c r="O22" s="8">
        <f t="shared" si="6"/>
        <v>2467632.1405728641</v>
      </c>
      <c r="P22" s="8">
        <v>2455293.9798699999</v>
      </c>
      <c r="Q22" s="8">
        <f t="shared" si="7"/>
        <v>112.57505254378839</v>
      </c>
      <c r="R22" s="8">
        <f t="shared" si="8"/>
        <v>99.453088890978094</v>
      </c>
      <c r="S22" s="8">
        <v>99.5</v>
      </c>
    </row>
    <row r="23" spans="1:19" ht="37.5" x14ac:dyDescent="0.25">
      <c r="A23" s="11" t="s">
        <v>20</v>
      </c>
      <c r="B23" s="8">
        <v>65388.3</v>
      </c>
      <c r="C23" s="8">
        <v>16952.8</v>
      </c>
      <c r="D23" s="8">
        <v>82341.100000000006</v>
      </c>
      <c r="E23" s="8"/>
      <c r="F23" s="8">
        <v>82341.100000000006</v>
      </c>
      <c r="G23" s="9">
        <v>48609.8</v>
      </c>
      <c r="H23" s="8">
        <f t="shared" si="0"/>
        <v>130950.90000000001</v>
      </c>
      <c r="I23" s="8"/>
      <c r="J23" s="8">
        <v>130950.90000000001</v>
      </c>
      <c r="K23" s="15">
        <v>-2253.8000000000002</v>
      </c>
      <c r="L23" s="8">
        <f t="shared" si="3"/>
        <v>63308.800000000003</v>
      </c>
      <c r="M23" s="8">
        <f t="shared" si="4"/>
        <v>128697.1</v>
      </c>
      <c r="N23" s="8">
        <f t="shared" si="5"/>
        <v>196.8197674507519</v>
      </c>
      <c r="O23" s="8">
        <f t="shared" si="6"/>
        <v>128733.58540429886</v>
      </c>
      <c r="P23" s="8">
        <v>125772.71294</v>
      </c>
      <c r="Q23" s="8">
        <f t="shared" si="7"/>
        <v>192.34742750614407</v>
      </c>
      <c r="R23" s="8">
        <f t="shared" si="8"/>
        <v>97.727697780291862</v>
      </c>
      <c r="S23" s="8">
        <v>97.7</v>
      </c>
    </row>
    <row r="24" spans="1:19" ht="56.25" x14ac:dyDescent="0.25">
      <c r="A24" s="11" t="s">
        <v>9</v>
      </c>
      <c r="B24" s="8">
        <v>2914784.9</v>
      </c>
      <c r="C24" s="8">
        <v>315178.3</v>
      </c>
      <c r="D24" s="8">
        <v>3229963.2</v>
      </c>
      <c r="E24" s="8">
        <v>-41184.5</v>
      </c>
      <c r="F24" s="8">
        <v>3188778.7</v>
      </c>
      <c r="G24" s="9">
        <v>92198.8</v>
      </c>
      <c r="H24" s="8">
        <f t="shared" si="0"/>
        <v>3280977.5</v>
      </c>
      <c r="I24" s="8">
        <v>-80.3</v>
      </c>
      <c r="J24" s="8">
        <v>3280897.2</v>
      </c>
      <c r="K24" s="15">
        <v>-242270.2</v>
      </c>
      <c r="L24" s="8">
        <f t="shared" si="3"/>
        <v>123842.09999999998</v>
      </c>
      <c r="M24" s="8">
        <f t="shared" si="4"/>
        <v>3038627</v>
      </c>
      <c r="N24" s="8">
        <f t="shared" si="5"/>
        <v>104.24875605743668</v>
      </c>
      <c r="O24" s="8">
        <f t="shared" si="6"/>
        <v>3042393.7203171253</v>
      </c>
      <c r="P24" s="8">
        <v>2878104.4594200002</v>
      </c>
      <c r="Q24" s="8">
        <f t="shared" si="7"/>
        <v>98.741572986054663</v>
      </c>
      <c r="R24" s="8">
        <f t="shared" si="8"/>
        <v>94.717267351998117</v>
      </c>
      <c r="S24" s="8">
        <v>94.6</v>
      </c>
    </row>
    <row r="25" spans="1:19" ht="38.25" thickBot="1" x14ac:dyDescent="0.3">
      <c r="A25" s="11" t="s">
        <v>21</v>
      </c>
      <c r="B25" s="8">
        <v>145952.1</v>
      </c>
      <c r="C25" s="8"/>
      <c r="D25" s="8">
        <v>145952.1</v>
      </c>
      <c r="E25" s="8">
        <v>154630</v>
      </c>
      <c r="F25" s="8">
        <v>300582.09999999998</v>
      </c>
      <c r="G25" s="9">
        <v>404578.5</v>
      </c>
      <c r="H25" s="8">
        <f t="shared" si="0"/>
        <v>705160.6</v>
      </c>
      <c r="I25" s="8">
        <v>-93132.1</v>
      </c>
      <c r="J25" s="8">
        <v>612028.5</v>
      </c>
      <c r="K25" s="15">
        <v>-23381.1</v>
      </c>
      <c r="L25" s="8">
        <f t="shared" si="3"/>
        <v>442695.30000000005</v>
      </c>
      <c r="M25" s="8">
        <f t="shared" si="4"/>
        <v>588647.4</v>
      </c>
      <c r="N25" s="8">
        <f t="shared" si="5"/>
        <v>403.31547130873753</v>
      </c>
      <c r="O25" s="8">
        <f t="shared" si="6"/>
        <v>588629.81885947043</v>
      </c>
      <c r="P25" s="8">
        <v>578034.48211999994</v>
      </c>
      <c r="Q25" s="8">
        <f t="shared" si="7"/>
        <v>396.04396382100697</v>
      </c>
      <c r="R25" s="8">
        <f t="shared" si="8"/>
        <v>98.197067059159679</v>
      </c>
      <c r="S25" s="8">
        <v>98.2</v>
      </c>
    </row>
    <row r="26" spans="1:19" ht="72" customHeight="1" thickBot="1" x14ac:dyDescent="0.3">
      <c r="A26" s="28" t="s">
        <v>22</v>
      </c>
      <c r="B26" s="29">
        <v>1225661.7</v>
      </c>
      <c r="C26" s="29">
        <v>15793.4</v>
      </c>
      <c r="D26" s="29">
        <v>1241455.1000000001</v>
      </c>
      <c r="E26" s="29">
        <v>-18531.400000000001</v>
      </c>
      <c r="F26" s="29">
        <v>1222923.7</v>
      </c>
      <c r="G26" s="29">
        <v>57230.2</v>
      </c>
      <c r="H26" s="29">
        <f t="shared" si="0"/>
        <v>1280153.8999999999</v>
      </c>
      <c r="I26" s="29"/>
      <c r="J26" s="29">
        <v>1280153.8999999999</v>
      </c>
      <c r="K26" s="29">
        <v>-35300.1</v>
      </c>
      <c r="L26" s="29">
        <f t="shared" si="3"/>
        <v>19192.099999999999</v>
      </c>
      <c r="M26" s="29">
        <f t="shared" si="4"/>
        <v>1244853.7999999998</v>
      </c>
      <c r="N26" s="29">
        <f t="shared" si="5"/>
        <v>101.565856222806</v>
      </c>
      <c r="O26" s="29">
        <f t="shared" si="6"/>
        <v>1246922.0458358359</v>
      </c>
      <c r="P26" s="29">
        <v>1245675.1237900001</v>
      </c>
      <c r="Q26" s="29">
        <f t="shared" si="7"/>
        <v>101.63286686611812</v>
      </c>
      <c r="R26" s="30">
        <f t="shared" si="8"/>
        <v>100.06597753005215</v>
      </c>
      <c r="S26" s="29">
        <v>99.9</v>
      </c>
    </row>
    <row r="27" spans="1:19" ht="56.25" x14ac:dyDescent="0.25">
      <c r="A27" s="11" t="s">
        <v>23</v>
      </c>
      <c r="B27" s="8">
        <v>857690.9</v>
      </c>
      <c r="C27" s="8">
        <v>700</v>
      </c>
      <c r="D27" s="8">
        <v>858390.9</v>
      </c>
      <c r="E27" s="8">
        <v>-17647.599999999999</v>
      </c>
      <c r="F27" s="8">
        <v>840743.3</v>
      </c>
      <c r="G27" s="9">
        <v>42371.199999999997</v>
      </c>
      <c r="H27" s="8">
        <f t="shared" si="0"/>
        <v>883114.5</v>
      </c>
      <c r="I27" s="8"/>
      <c r="J27" s="8">
        <v>883114.5</v>
      </c>
      <c r="K27" s="15">
        <v>-16437</v>
      </c>
      <c r="L27" s="8">
        <f t="shared" si="3"/>
        <v>8986.5999999999985</v>
      </c>
      <c r="M27" s="8">
        <f t="shared" si="4"/>
        <v>866677.5</v>
      </c>
      <c r="N27" s="8">
        <f t="shared" si="5"/>
        <v>101.04776674207456</v>
      </c>
      <c r="O27" s="8">
        <f t="shared" si="6"/>
        <v>866553.7865065065</v>
      </c>
      <c r="P27" s="8">
        <v>865687.23271999997</v>
      </c>
      <c r="Q27" s="8">
        <f t="shared" si="7"/>
        <v>100.93230938092033</v>
      </c>
      <c r="R27" s="8">
        <f t="shared" si="8"/>
        <v>99.885739819021495</v>
      </c>
      <c r="S27" s="8">
        <v>99.9</v>
      </c>
    </row>
    <row r="28" spans="1:19" ht="37.5" x14ac:dyDescent="0.25">
      <c r="A28" s="11" t="s">
        <v>24</v>
      </c>
      <c r="B28" s="8">
        <v>104775.2</v>
      </c>
      <c r="C28" s="8">
        <v>168.8</v>
      </c>
      <c r="D28" s="8">
        <v>104944</v>
      </c>
      <c r="E28" s="8">
        <v>-2308.5</v>
      </c>
      <c r="F28" s="8">
        <v>102635.5</v>
      </c>
      <c r="G28" s="9">
        <v>3005.3</v>
      </c>
      <c r="H28" s="8">
        <f t="shared" si="0"/>
        <v>105640.8</v>
      </c>
      <c r="I28" s="8"/>
      <c r="J28" s="8">
        <v>105640.8</v>
      </c>
      <c r="K28" s="15">
        <v>4068.8</v>
      </c>
      <c r="L28" s="8">
        <f t="shared" si="3"/>
        <v>4934.4000000000005</v>
      </c>
      <c r="M28" s="8">
        <f t="shared" si="4"/>
        <v>109709.6</v>
      </c>
      <c r="N28" s="8">
        <f t="shared" si="5"/>
        <v>104.7095114110973</v>
      </c>
      <c r="O28" s="8">
        <f t="shared" si="6"/>
        <v>109747.40413413414</v>
      </c>
      <c r="P28" s="8">
        <v>109637.65673</v>
      </c>
      <c r="Q28" s="8">
        <f t="shared" si="7"/>
        <v>104.64084700387116</v>
      </c>
      <c r="R28" s="8">
        <f t="shared" si="8"/>
        <v>99.934423906385589</v>
      </c>
      <c r="S28" s="8">
        <v>99.9</v>
      </c>
    </row>
    <row r="29" spans="1:19" ht="37.5" x14ac:dyDescent="0.25">
      <c r="A29" s="11" t="s">
        <v>25</v>
      </c>
      <c r="B29" s="8">
        <v>169678.6</v>
      </c>
      <c r="C29" s="8"/>
      <c r="D29" s="8">
        <v>169678.6</v>
      </c>
      <c r="E29" s="8">
        <v>-7204.2</v>
      </c>
      <c r="F29" s="8">
        <v>162474.4</v>
      </c>
      <c r="G29" s="9">
        <v>5245.9</v>
      </c>
      <c r="H29" s="8">
        <f t="shared" si="0"/>
        <v>167720.29999999999</v>
      </c>
      <c r="I29" s="8"/>
      <c r="J29" s="8">
        <v>167720.29999999999</v>
      </c>
      <c r="K29" s="15">
        <v>-13537.5</v>
      </c>
      <c r="L29" s="8">
        <f t="shared" si="3"/>
        <v>-15495.8</v>
      </c>
      <c r="M29" s="8">
        <f t="shared" si="4"/>
        <v>154182.79999999999</v>
      </c>
      <c r="N29" s="8">
        <f t="shared" si="5"/>
        <v>90.867557841707779</v>
      </c>
      <c r="O29" s="8">
        <f t="shared" si="6"/>
        <v>154312.99561000001</v>
      </c>
      <c r="P29" s="8">
        <v>154312.99561000001</v>
      </c>
      <c r="Q29" s="8">
        <f t="shared" si="7"/>
        <v>90.944288560843859</v>
      </c>
      <c r="R29" s="8">
        <f t="shared" si="8"/>
        <v>100.08444236970662</v>
      </c>
      <c r="S29" s="8">
        <v>100</v>
      </c>
    </row>
    <row r="30" spans="1:19" ht="56.25" x14ac:dyDescent="0.25">
      <c r="A30" s="11" t="s">
        <v>26</v>
      </c>
      <c r="B30" s="8">
        <v>5873.9</v>
      </c>
      <c r="C30" s="8"/>
      <c r="D30" s="8">
        <v>5873.9</v>
      </c>
      <c r="E30" s="8">
        <v>-356.5</v>
      </c>
      <c r="F30" s="8">
        <v>5517.4</v>
      </c>
      <c r="G30" s="9">
        <v>82.1</v>
      </c>
      <c r="H30" s="8">
        <f t="shared" si="0"/>
        <v>5599.5</v>
      </c>
      <c r="I30" s="8"/>
      <c r="J30" s="8">
        <v>5599.5</v>
      </c>
      <c r="K30" s="15"/>
      <c r="L30" s="8">
        <f t="shared" si="3"/>
        <v>-274.39999999999998</v>
      </c>
      <c r="M30" s="8">
        <f t="shared" si="4"/>
        <v>5599.5</v>
      </c>
      <c r="N30" s="8">
        <f t="shared" si="5"/>
        <v>95.328487035870552</v>
      </c>
      <c r="O30" s="8">
        <f t="shared" si="6"/>
        <v>5599.5029999999997</v>
      </c>
      <c r="P30" s="8">
        <v>5599.5029999999997</v>
      </c>
      <c r="Q30" s="8">
        <f t="shared" si="7"/>
        <v>95.328538109263022</v>
      </c>
      <c r="R30" s="8">
        <f t="shared" si="8"/>
        <v>100.00005357621215</v>
      </c>
      <c r="S30" s="8">
        <v>100</v>
      </c>
    </row>
    <row r="31" spans="1:19" ht="98.25" customHeight="1" x14ac:dyDescent="0.25">
      <c r="A31" s="11" t="s">
        <v>27</v>
      </c>
      <c r="B31" s="8">
        <v>9733.2999999999993</v>
      </c>
      <c r="C31" s="8">
        <v>8685</v>
      </c>
      <c r="D31" s="8">
        <v>18418.3</v>
      </c>
      <c r="E31" s="8"/>
      <c r="F31" s="8">
        <v>18418.3</v>
      </c>
      <c r="G31" s="9">
        <v>-572</v>
      </c>
      <c r="H31" s="8">
        <f t="shared" si="0"/>
        <v>17846.3</v>
      </c>
      <c r="I31" s="8"/>
      <c r="J31" s="8">
        <v>17846.3</v>
      </c>
      <c r="K31" s="15">
        <v>-1428</v>
      </c>
      <c r="L31" s="8">
        <f t="shared" si="3"/>
        <v>6685</v>
      </c>
      <c r="M31" s="8">
        <f t="shared" si="4"/>
        <v>16418.3</v>
      </c>
      <c r="N31" s="8">
        <f t="shared" si="5"/>
        <v>168.68174206076048</v>
      </c>
      <c r="O31" s="8">
        <f t="shared" si="6"/>
        <v>13735.862762096775</v>
      </c>
      <c r="P31" s="8">
        <v>13625.97586</v>
      </c>
      <c r="Q31" s="8">
        <f t="shared" si="7"/>
        <v>139.99338210062365</v>
      </c>
      <c r="R31" s="8">
        <f t="shared" si="8"/>
        <v>82.99261104986509</v>
      </c>
      <c r="S31" s="8">
        <v>99.2</v>
      </c>
    </row>
    <row r="32" spans="1:19" ht="57" thickBot="1" x14ac:dyDescent="0.3">
      <c r="A32" s="11" t="s">
        <v>9</v>
      </c>
      <c r="B32" s="8">
        <v>77909.8</v>
      </c>
      <c r="C32" s="8">
        <v>6239.6</v>
      </c>
      <c r="D32" s="8">
        <v>84149.4</v>
      </c>
      <c r="E32" s="8">
        <v>8985.4</v>
      </c>
      <c r="F32" s="8">
        <v>93134.8</v>
      </c>
      <c r="G32" s="9">
        <v>7097.7</v>
      </c>
      <c r="H32" s="8">
        <f t="shared" si="0"/>
        <v>100232.5</v>
      </c>
      <c r="I32" s="8"/>
      <c r="J32" s="8">
        <v>100232.5</v>
      </c>
      <c r="K32" s="15">
        <v>-7966.4</v>
      </c>
      <c r="L32" s="8">
        <f t="shared" si="3"/>
        <v>14356.300000000001</v>
      </c>
      <c r="M32" s="8">
        <f t="shared" si="4"/>
        <v>92266.1</v>
      </c>
      <c r="N32" s="8">
        <f t="shared" si="5"/>
        <v>118.42682178621946</v>
      </c>
      <c r="O32" s="8">
        <f t="shared" si="6"/>
        <v>97005.771412825648</v>
      </c>
      <c r="P32" s="8">
        <v>96811.759869999994</v>
      </c>
      <c r="Q32" s="8">
        <f t="shared" si="7"/>
        <v>124.2613379446488</v>
      </c>
      <c r="R32" s="8">
        <f t="shared" si="8"/>
        <v>104.92668474119962</v>
      </c>
      <c r="S32" s="8">
        <v>99.8</v>
      </c>
    </row>
    <row r="33" spans="1:19" ht="106.5" customHeight="1" thickBot="1" x14ac:dyDescent="0.3">
      <c r="A33" s="28" t="s">
        <v>28</v>
      </c>
      <c r="B33" s="29">
        <v>45127.5</v>
      </c>
      <c r="C33" s="29">
        <v>4856.3</v>
      </c>
      <c r="D33" s="29">
        <v>49983.8</v>
      </c>
      <c r="E33" s="29">
        <v>118.7</v>
      </c>
      <c r="F33" s="29">
        <v>50102.5</v>
      </c>
      <c r="G33" s="29">
        <v>4622.5</v>
      </c>
      <c r="H33" s="29">
        <f t="shared" si="0"/>
        <v>54725</v>
      </c>
      <c r="I33" s="29"/>
      <c r="J33" s="29">
        <v>54725</v>
      </c>
      <c r="K33" s="29">
        <v>-618.9</v>
      </c>
      <c r="L33" s="29">
        <f t="shared" si="3"/>
        <v>8978.6</v>
      </c>
      <c r="M33" s="29">
        <f t="shared" si="4"/>
        <v>54106.1</v>
      </c>
      <c r="N33" s="29">
        <f t="shared" si="5"/>
        <v>119.8960722397651</v>
      </c>
      <c r="O33" s="29">
        <f t="shared" si="6"/>
        <v>54544.150954773868</v>
      </c>
      <c r="P33" s="29">
        <v>54271.430199999995</v>
      </c>
      <c r="Q33" s="29">
        <f t="shared" si="7"/>
        <v>120.26243465735969</v>
      </c>
      <c r="R33" s="30">
        <f t="shared" si="8"/>
        <v>100.30556665514609</v>
      </c>
      <c r="S33" s="29">
        <v>99.5</v>
      </c>
    </row>
    <row r="34" spans="1:19" ht="98.25" customHeight="1" x14ac:dyDescent="0.25">
      <c r="A34" s="11" t="s">
        <v>29</v>
      </c>
      <c r="B34" s="8">
        <v>32895</v>
      </c>
      <c r="C34" s="8">
        <v>3277.2</v>
      </c>
      <c r="D34" s="8">
        <v>36172.199999999997</v>
      </c>
      <c r="E34" s="8"/>
      <c r="F34" s="8">
        <v>36172.199999999997</v>
      </c>
      <c r="G34" s="9">
        <v>4187.3</v>
      </c>
      <c r="H34" s="8">
        <f t="shared" si="0"/>
        <v>40359.5</v>
      </c>
      <c r="I34" s="8"/>
      <c r="J34" s="8">
        <v>40359.5</v>
      </c>
      <c r="K34" s="15">
        <v>-497.8</v>
      </c>
      <c r="L34" s="8">
        <f t="shared" si="3"/>
        <v>6966.7</v>
      </c>
      <c r="M34" s="8">
        <f t="shared" si="4"/>
        <v>39861.699999999997</v>
      </c>
      <c r="N34" s="8">
        <f t="shared" si="5"/>
        <v>121.17859857121142</v>
      </c>
      <c r="O34" s="8">
        <f t="shared" si="6"/>
        <v>39844.644378757519</v>
      </c>
      <c r="P34" s="8">
        <v>39764.955090000003</v>
      </c>
      <c r="Q34" s="8">
        <f t="shared" si="7"/>
        <v>120.88449639762884</v>
      </c>
      <c r="R34" s="8">
        <f t="shared" si="8"/>
        <v>99.757298584857153</v>
      </c>
      <c r="S34" s="8">
        <v>99.8</v>
      </c>
    </row>
    <row r="35" spans="1:19" ht="43.5" customHeight="1" x14ac:dyDescent="0.25">
      <c r="A35" s="11" t="s">
        <v>30</v>
      </c>
      <c r="B35" s="8">
        <v>2105.1999999999998</v>
      </c>
      <c r="C35" s="8">
        <v>1562.8</v>
      </c>
      <c r="D35" s="8">
        <v>3668</v>
      </c>
      <c r="E35" s="8"/>
      <c r="F35" s="8">
        <v>3668</v>
      </c>
      <c r="G35" s="9">
        <v>-66</v>
      </c>
      <c r="H35" s="8">
        <f t="shared" si="0"/>
        <v>3602</v>
      </c>
      <c r="I35" s="8"/>
      <c r="J35" s="8">
        <v>3602</v>
      </c>
      <c r="K35" s="15">
        <v>-16</v>
      </c>
      <c r="L35" s="8">
        <f t="shared" si="3"/>
        <v>1480.8</v>
      </c>
      <c r="M35" s="8">
        <f t="shared" si="4"/>
        <v>3586</v>
      </c>
      <c r="N35" s="8">
        <f t="shared" si="5"/>
        <v>170.3401102033061</v>
      </c>
      <c r="O35" s="8">
        <f t="shared" si="6"/>
        <v>3585.808</v>
      </c>
      <c r="P35" s="8">
        <v>3585.808</v>
      </c>
      <c r="Q35" s="8">
        <f t="shared" si="7"/>
        <v>170.33098992969792</v>
      </c>
      <c r="R35" s="8">
        <f t="shared" si="8"/>
        <v>99.994645844952586</v>
      </c>
      <c r="S35" s="8">
        <v>100</v>
      </c>
    </row>
    <row r="36" spans="1:19" ht="57" thickBot="1" x14ac:dyDescent="0.3">
      <c r="A36" s="11" t="s">
        <v>9</v>
      </c>
      <c r="B36" s="8">
        <v>10127.299999999999</v>
      </c>
      <c r="C36" s="8">
        <v>16.3</v>
      </c>
      <c r="D36" s="8">
        <v>10143.6</v>
      </c>
      <c r="E36" s="8">
        <v>118.7</v>
      </c>
      <c r="F36" s="8">
        <v>10262.299999999999</v>
      </c>
      <c r="G36" s="9">
        <v>501.2</v>
      </c>
      <c r="H36" s="8">
        <f t="shared" si="0"/>
        <v>10763.5</v>
      </c>
      <c r="I36" s="8"/>
      <c r="J36" s="8">
        <v>10763.5</v>
      </c>
      <c r="K36" s="15">
        <v>-105.1</v>
      </c>
      <c r="L36" s="8">
        <f t="shared" si="3"/>
        <v>531.1</v>
      </c>
      <c r="M36" s="8">
        <f t="shared" si="4"/>
        <v>10658.4</v>
      </c>
      <c r="N36" s="8">
        <f t="shared" si="5"/>
        <v>105.24424081443229</v>
      </c>
      <c r="O36" s="8">
        <f t="shared" si="6"/>
        <v>11075.727292089252</v>
      </c>
      <c r="P36" s="8">
        <v>10920.66711</v>
      </c>
      <c r="Q36" s="8">
        <f t="shared" si="7"/>
        <v>107.83394498039954</v>
      </c>
      <c r="R36" s="8">
        <f t="shared" si="8"/>
        <v>102.4606611686557</v>
      </c>
      <c r="S36" s="8">
        <v>98.6</v>
      </c>
    </row>
    <row r="37" spans="1:19" ht="89.25" customHeight="1" thickBot="1" x14ac:dyDescent="0.3">
      <c r="A37" s="28" t="s">
        <v>31</v>
      </c>
      <c r="B37" s="29">
        <v>308427.59999999998</v>
      </c>
      <c r="C37" s="29">
        <v>14699.8</v>
      </c>
      <c r="D37" s="29">
        <v>323127.40000000002</v>
      </c>
      <c r="E37" s="29">
        <v>10228.799999999999</v>
      </c>
      <c r="F37" s="29">
        <v>333356.2</v>
      </c>
      <c r="G37" s="29">
        <v>131011.1</v>
      </c>
      <c r="H37" s="29">
        <f t="shared" ref="H37:H68" si="9">F37+G37</f>
        <v>464367.30000000005</v>
      </c>
      <c r="I37" s="29">
        <v>0</v>
      </c>
      <c r="J37" s="29">
        <v>464367.30000000005</v>
      </c>
      <c r="K37" s="29">
        <v>-5971.5</v>
      </c>
      <c r="L37" s="29">
        <f t="shared" si="3"/>
        <v>149968.20000000001</v>
      </c>
      <c r="M37" s="29">
        <f t="shared" si="4"/>
        <v>458395.80000000005</v>
      </c>
      <c r="N37" s="29">
        <f t="shared" si="5"/>
        <v>148.62346949494795</v>
      </c>
      <c r="O37" s="29">
        <f t="shared" si="6"/>
        <v>305557.72641606594</v>
      </c>
      <c r="P37" s="29">
        <v>296696.55235000001</v>
      </c>
      <c r="Q37" s="29">
        <f t="shared" si="7"/>
        <v>96.19649874070933</v>
      </c>
      <c r="R37" s="30">
        <f t="shared" si="8"/>
        <v>64.724971814750475</v>
      </c>
      <c r="S37" s="29">
        <v>97.1</v>
      </c>
    </row>
    <row r="38" spans="1:19" ht="98.25" customHeight="1" x14ac:dyDescent="0.25">
      <c r="A38" s="11" t="s">
        <v>32</v>
      </c>
      <c r="B38" s="8">
        <v>7591.7</v>
      </c>
      <c r="C38" s="8">
        <v>75</v>
      </c>
      <c r="D38" s="8">
        <v>7666.7</v>
      </c>
      <c r="E38" s="8"/>
      <c r="F38" s="8">
        <v>7666.7</v>
      </c>
      <c r="G38" s="9">
        <v>5536.5</v>
      </c>
      <c r="H38" s="8">
        <f t="shared" si="9"/>
        <v>13203.2</v>
      </c>
      <c r="I38" s="8"/>
      <c r="J38" s="8">
        <v>13203.2</v>
      </c>
      <c r="K38" s="15">
        <v>-1376.1</v>
      </c>
      <c r="L38" s="8">
        <f t="shared" si="3"/>
        <v>4235.3999999999996</v>
      </c>
      <c r="M38" s="8">
        <f t="shared" si="4"/>
        <v>11827.1</v>
      </c>
      <c r="N38" s="8">
        <f t="shared" si="5"/>
        <v>155.78987578539721</v>
      </c>
      <c r="O38" s="8">
        <f t="shared" si="6"/>
        <v>13608.29027</v>
      </c>
      <c r="P38" s="8">
        <v>13608.29027</v>
      </c>
      <c r="Q38" s="8">
        <f t="shared" si="7"/>
        <v>179.25221320652818</v>
      </c>
      <c r="R38" s="8">
        <f t="shared" si="8"/>
        <v>115.06024528413559</v>
      </c>
      <c r="S38" s="8">
        <v>100</v>
      </c>
    </row>
    <row r="39" spans="1:19" ht="40.5" customHeight="1" x14ac:dyDescent="0.25">
      <c r="A39" s="11" t="s">
        <v>33</v>
      </c>
      <c r="B39" s="8">
        <v>3460.3</v>
      </c>
      <c r="C39" s="8"/>
      <c r="D39" s="8">
        <v>3460.3</v>
      </c>
      <c r="E39" s="8"/>
      <c r="F39" s="8">
        <v>3460.3</v>
      </c>
      <c r="G39" s="9">
        <v>1126.2</v>
      </c>
      <c r="H39" s="8">
        <f t="shared" si="9"/>
        <v>4586.5</v>
      </c>
      <c r="I39" s="8"/>
      <c r="J39" s="8">
        <v>4586.5</v>
      </c>
      <c r="K39" s="15">
        <v>2825.1</v>
      </c>
      <c r="L39" s="8">
        <f t="shared" si="3"/>
        <v>3951.3</v>
      </c>
      <c r="M39" s="8">
        <f t="shared" si="4"/>
        <v>7411.6</v>
      </c>
      <c r="N39" s="8">
        <f t="shared" si="5"/>
        <v>214.18952113978554</v>
      </c>
      <c r="O39" s="8">
        <f t="shared" si="6"/>
        <v>7411.6</v>
      </c>
      <c r="P39" s="8">
        <v>7411.6</v>
      </c>
      <c r="Q39" s="8">
        <f t="shared" si="7"/>
        <v>214.18952113978554</v>
      </c>
      <c r="R39" s="8">
        <f t="shared" si="8"/>
        <v>100</v>
      </c>
      <c r="S39" s="8">
        <v>100</v>
      </c>
    </row>
    <row r="40" spans="1:19" ht="81" customHeight="1" x14ac:dyDescent="0.25">
      <c r="A40" s="11" t="s">
        <v>34</v>
      </c>
      <c r="B40" s="8">
        <v>112768.5</v>
      </c>
      <c r="C40" s="8"/>
      <c r="D40" s="8">
        <v>112768.5</v>
      </c>
      <c r="E40" s="8"/>
      <c r="F40" s="8">
        <v>112768.5</v>
      </c>
      <c r="G40" s="9">
        <v>125061.4</v>
      </c>
      <c r="H40" s="8">
        <f t="shared" si="9"/>
        <v>237829.9</v>
      </c>
      <c r="I40" s="8"/>
      <c r="J40" s="8">
        <v>237829.9</v>
      </c>
      <c r="K40" s="15">
        <v>-525</v>
      </c>
      <c r="L40" s="8">
        <f t="shared" si="3"/>
        <v>124536.4</v>
      </c>
      <c r="M40" s="8">
        <f t="shared" si="4"/>
        <v>237304.9</v>
      </c>
      <c r="N40" s="8">
        <f t="shared" si="5"/>
        <v>210.43544961580585</v>
      </c>
      <c r="O40" s="8">
        <f t="shared" si="6"/>
        <v>82425.064708835343</v>
      </c>
      <c r="P40" s="8">
        <v>82095.364449999994</v>
      </c>
      <c r="Q40" s="8">
        <f t="shared" si="7"/>
        <v>72.799908174711902</v>
      </c>
      <c r="R40" s="8">
        <f t="shared" si="8"/>
        <v>34.59488803223195</v>
      </c>
      <c r="S40" s="8">
        <v>99.6</v>
      </c>
    </row>
    <row r="41" spans="1:19" ht="57.75" customHeight="1" x14ac:dyDescent="0.25">
      <c r="A41" s="11" t="s">
        <v>35</v>
      </c>
      <c r="B41" s="8">
        <v>90296.6</v>
      </c>
      <c r="C41" s="8">
        <v>11708.3</v>
      </c>
      <c r="D41" s="8">
        <v>102004.9</v>
      </c>
      <c r="E41" s="8">
        <v>8099.1</v>
      </c>
      <c r="F41" s="8">
        <v>110104</v>
      </c>
      <c r="G41" s="9">
        <v>-5242.9</v>
      </c>
      <c r="H41" s="8">
        <f t="shared" si="9"/>
        <v>104861.1</v>
      </c>
      <c r="I41" s="8">
        <v>-700</v>
      </c>
      <c r="J41" s="8">
        <v>104161.1</v>
      </c>
      <c r="K41" s="15">
        <v>-7047.6</v>
      </c>
      <c r="L41" s="8">
        <f t="shared" si="3"/>
        <v>6816.9000000000015</v>
      </c>
      <c r="M41" s="8">
        <f t="shared" si="4"/>
        <v>97113.5</v>
      </c>
      <c r="N41" s="8">
        <f t="shared" si="5"/>
        <v>107.5494536892862</v>
      </c>
      <c r="O41" s="8">
        <f t="shared" si="6"/>
        <v>94190.129978260869</v>
      </c>
      <c r="P41" s="8">
        <v>86654.919580000002</v>
      </c>
      <c r="Q41" s="8">
        <f t="shared" si="7"/>
        <v>95.966979465450521</v>
      </c>
      <c r="R41" s="8">
        <f t="shared" si="8"/>
        <v>89.230559685316663</v>
      </c>
      <c r="S41" s="8">
        <v>92</v>
      </c>
    </row>
    <row r="42" spans="1:19" ht="60.75" customHeight="1" x14ac:dyDescent="0.25">
      <c r="A42" s="11" t="s">
        <v>36</v>
      </c>
      <c r="B42" s="8">
        <v>6836.1</v>
      </c>
      <c r="C42" s="8">
        <v>2916.5</v>
      </c>
      <c r="D42" s="8">
        <v>9752.6</v>
      </c>
      <c r="E42" s="8">
        <v>-151.30000000000001</v>
      </c>
      <c r="F42" s="8">
        <v>9601.2999999999993</v>
      </c>
      <c r="G42" s="9">
        <v>2468.5</v>
      </c>
      <c r="H42" s="8">
        <f t="shared" si="9"/>
        <v>12069.8</v>
      </c>
      <c r="I42" s="8"/>
      <c r="J42" s="8">
        <v>12069.8</v>
      </c>
      <c r="K42" s="15">
        <v>-404.2</v>
      </c>
      <c r="L42" s="8">
        <f t="shared" si="3"/>
        <v>4829.5</v>
      </c>
      <c r="M42" s="8">
        <f t="shared" si="4"/>
        <v>11665.599999999999</v>
      </c>
      <c r="N42" s="8">
        <f t="shared" si="5"/>
        <v>170.64700633402083</v>
      </c>
      <c r="O42" s="8">
        <f t="shared" si="6"/>
        <v>11620.545827411168</v>
      </c>
      <c r="P42" s="8">
        <v>11446.237639999999</v>
      </c>
      <c r="Q42" s="8">
        <f t="shared" si="7"/>
        <v>167.4381246617223</v>
      </c>
      <c r="R42" s="8">
        <f t="shared" si="8"/>
        <v>98.119579275819518</v>
      </c>
      <c r="S42" s="8">
        <v>98.5</v>
      </c>
    </row>
    <row r="43" spans="1:19" ht="56.25" x14ac:dyDescent="0.25">
      <c r="A43" s="11" t="s">
        <v>37</v>
      </c>
      <c r="B43" s="8">
        <v>1708.1</v>
      </c>
      <c r="C43" s="8"/>
      <c r="D43" s="8">
        <v>1708.1</v>
      </c>
      <c r="E43" s="8">
        <v>219</v>
      </c>
      <c r="F43" s="8">
        <v>1927.1</v>
      </c>
      <c r="G43" s="9">
        <v>445.8</v>
      </c>
      <c r="H43" s="8">
        <f t="shared" si="9"/>
        <v>2372.9</v>
      </c>
      <c r="I43" s="8"/>
      <c r="J43" s="8">
        <v>2372.9</v>
      </c>
      <c r="K43" s="15">
        <v>6.5</v>
      </c>
      <c r="L43" s="8">
        <f t="shared" si="3"/>
        <v>671.3</v>
      </c>
      <c r="M43" s="8">
        <f t="shared" si="4"/>
        <v>2379.4</v>
      </c>
      <c r="N43" s="8">
        <f t="shared" si="5"/>
        <v>139.30097769451439</v>
      </c>
      <c r="O43" s="8">
        <f t="shared" si="6"/>
        <v>2379.4</v>
      </c>
      <c r="P43" s="8">
        <v>2379.4</v>
      </c>
      <c r="Q43" s="8">
        <f t="shared" si="7"/>
        <v>139.30097769451439</v>
      </c>
      <c r="R43" s="8">
        <f t="shared" si="8"/>
        <v>100</v>
      </c>
      <c r="S43" s="8">
        <v>100</v>
      </c>
    </row>
    <row r="44" spans="1:19" ht="56.25" x14ac:dyDescent="0.25">
      <c r="A44" s="11" t="s">
        <v>9</v>
      </c>
      <c r="B44" s="8">
        <v>72095.100000000006</v>
      </c>
      <c r="C44" s="8"/>
      <c r="D44" s="8">
        <v>72095.100000000006</v>
      </c>
      <c r="E44" s="8">
        <v>2062</v>
      </c>
      <c r="F44" s="8">
        <v>74157.100000000006</v>
      </c>
      <c r="G44" s="9">
        <v>1615.6</v>
      </c>
      <c r="H44" s="8">
        <f t="shared" si="9"/>
        <v>75772.700000000012</v>
      </c>
      <c r="I44" s="8"/>
      <c r="J44" s="8">
        <v>75772.700000000012</v>
      </c>
      <c r="K44" s="15">
        <v>549.79999999999995</v>
      </c>
      <c r="L44" s="8">
        <f t="shared" si="3"/>
        <v>4227.3999999999996</v>
      </c>
      <c r="M44" s="8">
        <f t="shared" si="4"/>
        <v>76322.500000000015</v>
      </c>
      <c r="N44" s="8">
        <f t="shared" si="5"/>
        <v>105.86364399244887</v>
      </c>
      <c r="O44" s="8">
        <f t="shared" si="6"/>
        <v>80394.271670040485</v>
      </c>
      <c r="P44" s="8">
        <v>79429.540410000001</v>
      </c>
      <c r="Q44" s="8">
        <f t="shared" si="7"/>
        <v>110.17328557696709</v>
      </c>
      <c r="R44" s="8">
        <f t="shared" si="8"/>
        <v>104.0709363686986</v>
      </c>
      <c r="S44" s="8">
        <v>98.8</v>
      </c>
    </row>
    <row r="45" spans="1:19" ht="81" customHeight="1" thickBot="1" x14ac:dyDescent="0.3">
      <c r="A45" s="11" t="s">
        <v>38</v>
      </c>
      <c r="B45" s="8">
        <v>13671.2</v>
      </c>
      <c r="C45" s="8"/>
      <c r="D45" s="8">
        <v>13671.2</v>
      </c>
      <c r="E45" s="8"/>
      <c r="F45" s="8">
        <v>13671.2</v>
      </c>
      <c r="G45" s="9"/>
      <c r="H45" s="8">
        <f t="shared" si="9"/>
        <v>13671.2</v>
      </c>
      <c r="I45" s="8">
        <v>700</v>
      </c>
      <c r="J45" s="8">
        <v>14371.2</v>
      </c>
      <c r="K45" s="15"/>
      <c r="L45" s="8">
        <f t="shared" si="3"/>
        <v>700</v>
      </c>
      <c r="M45" s="8">
        <f t="shared" si="4"/>
        <v>14371.2</v>
      </c>
      <c r="N45" s="8">
        <f t="shared" si="5"/>
        <v>105.1202527941951</v>
      </c>
      <c r="O45" s="8">
        <f t="shared" si="6"/>
        <v>13671.2</v>
      </c>
      <c r="P45" s="8">
        <v>13671.2</v>
      </c>
      <c r="Q45" s="8">
        <f t="shared" si="7"/>
        <v>100</v>
      </c>
      <c r="R45" s="8">
        <f t="shared" si="8"/>
        <v>95.129147183255398</v>
      </c>
      <c r="S45" s="8">
        <v>100</v>
      </c>
    </row>
    <row r="46" spans="1:19" ht="69" customHeight="1" thickBot="1" x14ac:dyDescent="0.3">
      <c r="A46" s="28" t="s">
        <v>39</v>
      </c>
      <c r="B46" s="29">
        <v>114314.1</v>
      </c>
      <c r="C46" s="29">
        <v>1076</v>
      </c>
      <c r="D46" s="29">
        <v>115390.1</v>
      </c>
      <c r="E46" s="29">
        <v>2489.3000000000002</v>
      </c>
      <c r="F46" s="29">
        <v>117879.4</v>
      </c>
      <c r="G46" s="29">
        <v>11106</v>
      </c>
      <c r="H46" s="29">
        <f t="shared" si="9"/>
        <v>128985.4</v>
      </c>
      <c r="I46" s="29"/>
      <c r="J46" s="29">
        <v>128985.4</v>
      </c>
      <c r="K46" s="29">
        <v>-873.1</v>
      </c>
      <c r="L46" s="29">
        <f t="shared" si="3"/>
        <v>13798.199999999999</v>
      </c>
      <c r="M46" s="29">
        <f t="shared" si="4"/>
        <v>128112.29999999999</v>
      </c>
      <c r="N46" s="29">
        <f t="shared" si="5"/>
        <v>112.07042700769195</v>
      </c>
      <c r="O46" s="29">
        <f t="shared" si="6"/>
        <v>128804.00549796746</v>
      </c>
      <c r="P46" s="29">
        <v>126743.14141</v>
      </c>
      <c r="Q46" s="29">
        <f t="shared" si="7"/>
        <v>110.87271072422386</v>
      </c>
      <c r="R46" s="30">
        <f t="shared" si="8"/>
        <v>98.931282484195521</v>
      </c>
      <c r="S46" s="29">
        <v>98.4</v>
      </c>
    </row>
    <row r="47" spans="1:19" ht="103.5" customHeight="1" x14ac:dyDescent="0.25">
      <c r="A47" s="11" t="s">
        <v>40</v>
      </c>
      <c r="B47" s="8">
        <v>104748.1</v>
      </c>
      <c r="C47" s="8">
        <v>1047.9000000000001</v>
      </c>
      <c r="D47" s="8">
        <v>105796</v>
      </c>
      <c r="E47" s="8">
        <v>2338.3000000000002</v>
      </c>
      <c r="F47" s="8">
        <v>108134.3</v>
      </c>
      <c r="G47" s="9">
        <v>10614.3</v>
      </c>
      <c r="H47" s="8">
        <f t="shared" si="9"/>
        <v>118748.6</v>
      </c>
      <c r="I47" s="8"/>
      <c r="J47" s="8">
        <v>118748.6</v>
      </c>
      <c r="K47" s="15">
        <v>-855.7</v>
      </c>
      <c r="L47" s="8">
        <f t="shared" si="3"/>
        <v>13144.8</v>
      </c>
      <c r="M47" s="8">
        <f t="shared" si="4"/>
        <v>117892.90000000001</v>
      </c>
      <c r="N47" s="8">
        <f t="shared" si="5"/>
        <v>112.54896270194877</v>
      </c>
      <c r="O47" s="8">
        <f t="shared" si="6"/>
        <v>117917.67103869654</v>
      </c>
      <c r="P47" s="8">
        <v>115795.15295999999</v>
      </c>
      <c r="Q47" s="8">
        <f t="shared" si="7"/>
        <v>110.546303904319</v>
      </c>
      <c r="R47" s="8">
        <f t="shared" si="8"/>
        <v>98.22063326968798</v>
      </c>
      <c r="S47" s="8">
        <v>98.2</v>
      </c>
    </row>
    <row r="48" spans="1:19" ht="57" thickBot="1" x14ac:dyDescent="0.3">
      <c r="A48" s="11" t="s">
        <v>9</v>
      </c>
      <c r="B48" s="8">
        <v>9566</v>
      </c>
      <c r="C48" s="8">
        <v>28.1</v>
      </c>
      <c r="D48" s="8">
        <v>9594.1</v>
      </c>
      <c r="E48" s="8">
        <v>151</v>
      </c>
      <c r="F48" s="8">
        <v>9745.1</v>
      </c>
      <c r="G48" s="9">
        <v>491.7</v>
      </c>
      <c r="H48" s="8">
        <f t="shared" si="9"/>
        <v>10236.800000000001</v>
      </c>
      <c r="I48" s="8"/>
      <c r="J48" s="8">
        <v>10236.800000000001</v>
      </c>
      <c r="K48" s="15">
        <v>-17.399999999999999</v>
      </c>
      <c r="L48" s="8">
        <f t="shared" si="3"/>
        <v>653.4</v>
      </c>
      <c r="M48" s="8">
        <f t="shared" si="4"/>
        <v>10219.400000000001</v>
      </c>
      <c r="N48" s="8">
        <f t="shared" si="5"/>
        <v>106.83044114572446</v>
      </c>
      <c r="O48" s="8">
        <f t="shared" si="6"/>
        <v>10958.947397397396</v>
      </c>
      <c r="P48" s="8">
        <v>10947.988450000001</v>
      </c>
      <c r="Q48" s="8">
        <f t="shared" si="7"/>
        <v>114.44687905080495</v>
      </c>
      <c r="R48" s="8">
        <f t="shared" si="8"/>
        <v>107.12946405855529</v>
      </c>
      <c r="S48" s="8">
        <v>99.9</v>
      </c>
    </row>
    <row r="49" spans="1:19" ht="133.5" customHeight="1" thickBot="1" x14ac:dyDescent="0.3">
      <c r="A49" s="28" t="s">
        <v>41</v>
      </c>
      <c r="B49" s="29">
        <v>121398.5</v>
      </c>
      <c r="C49" s="29"/>
      <c r="D49" s="29">
        <v>121398.5</v>
      </c>
      <c r="E49" s="29">
        <v>81</v>
      </c>
      <c r="F49" s="29">
        <v>121479.5</v>
      </c>
      <c r="G49" s="29">
        <v>80.7</v>
      </c>
      <c r="H49" s="29">
        <f t="shared" si="9"/>
        <v>121560.2</v>
      </c>
      <c r="I49" s="29"/>
      <c r="J49" s="29">
        <v>121560.2</v>
      </c>
      <c r="K49" s="29">
        <v>-77.3</v>
      </c>
      <c r="L49" s="29">
        <f t="shared" si="3"/>
        <v>84.399999999999991</v>
      </c>
      <c r="M49" s="29">
        <f t="shared" si="4"/>
        <v>121482.9</v>
      </c>
      <c r="N49" s="29">
        <f t="shared" si="5"/>
        <v>100.06952309954407</v>
      </c>
      <c r="O49" s="29">
        <f t="shared" si="6"/>
        <v>121669.44036544851</v>
      </c>
      <c r="P49" s="29">
        <v>109867.50465</v>
      </c>
      <c r="Q49" s="29">
        <f t="shared" si="7"/>
        <v>90.501533915163705</v>
      </c>
      <c r="R49" s="30">
        <f t="shared" si="8"/>
        <v>90.438658156827017</v>
      </c>
      <c r="S49" s="29">
        <v>90.3</v>
      </c>
    </row>
    <row r="50" spans="1:19" ht="96.75" customHeight="1" x14ac:dyDescent="0.25">
      <c r="A50" s="11" t="s">
        <v>42</v>
      </c>
      <c r="B50" s="8">
        <v>108839.7</v>
      </c>
      <c r="C50" s="8"/>
      <c r="D50" s="8">
        <v>108839.7</v>
      </c>
      <c r="E50" s="8"/>
      <c r="F50" s="8">
        <v>108839.7</v>
      </c>
      <c r="G50" s="9">
        <v>1400</v>
      </c>
      <c r="H50" s="8">
        <f t="shared" si="9"/>
        <v>110239.7</v>
      </c>
      <c r="I50" s="8"/>
      <c r="J50" s="8">
        <v>110239.7</v>
      </c>
      <c r="K50" s="15">
        <v>35</v>
      </c>
      <c r="L50" s="8">
        <f t="shared" si="3"/>
        <v>1435</v>
      </c>
      <c r="M50" s="8">
        <f t="shared" si="4"/>
        <v>110274.7</v>
      </c>
      <c r="N50" s="8">
        <f t="shared" si="5"/>
        <v>101.31845273369919</v>
      </c>
      <c r="O50" s="8">
        <f t="shared" si="6"/>
        <v>110298.04263392856</v>
      </c>
      <c r="P50" s="8">
        <v>98827.046199999997</v>
      </c>
      <c r="Q50" s="8">
        <f t="shared" si="7"/>
        <v>90.800549983140343</v>
      </c>
      <c r="R50" s="8">
        <f t="shared" si="8"/>
        <v>89.618966272408812</v>
      </c>
      <c r="S50" s="8">
        <v>89.6</v>
      </c>
    </row>
    <row r="51" spans="1:19" ht="57" thickBot="1" x14ac:dyDescent="0.3">
      <c r="A51" s="11" t="s">
        <v>9</v>
      </c>
      <c r="B51" s="8">
        <v>12558.8</v>
      </c>
      <c r="C51" s="8"/>
      <c r="D51" s="8">
        <v>12558.8</v>
      </c>
      <c r="E51" s="8">
        <v>81</v>
      </c>
      <c r="F51" s="8">
        <v>12639.8</v>
      </c>
      <c r="G51" s="9">
        <v>-1319.3</v>
      </c>
      <c r="H51" s="8">
        <f t="shared" si="9"/>
        <v>11320.5</v>
      </c>
      <c r="I51" s="8"/>
      <c r="J51" s="8">
        <v>11320.5</v>
      </c>
      <c r="K51" s="15">
        <v>-112.3</v>
      </c>
      <c r="L51" s="8">
        <f t="shared" si="3"/>
        <v>-1350.6</v>
      </c>
      <c r="M51" s="8">
        <f t="shared" si="4"/>
        <v>11208.2</v>
      </c>
      <c r="N51" s="8">
        <f t="shared" si="5"/>
        <v>89.24578781412238</v>
      </c>
      <c r="O51" s="8">
        <f t="shared" si="6"/>
        <v>11358.496347736625</v>
      </c>
      <c r="P51" s="8">
        <v>11040.45845</v>
      </c>
      <c r="Q51" s="8">
        <f t="shared" si="7"/>
        <v>87.910138309392622</v>
      </c>
      <c r="R51" s="8">
        <f t="shared" si="8"/>
        <v>98.50340331186095</v>
      </c>
      <c r="S51" s="8">
        <v>97.2</v>
      </c>
    </row>
    <row r="52" spans="1:19" ht="105" customHeight="1" thickBot="1" x14ac:dyDescent="0.3">
      <c r="A52" s="28" t="s">
        <v>43</v>
      </c>
      <c r="B52" s="29">
        <v>595150.9</v>
      </c>
      <c r="C52" s="29">
        <v>37637.699999999997</v>
      </c>
      <c r="D52" s="29">
        <v>632788.6</v>
      </c>
      <c r="E52" s="29">
        <v>449252.8</v>
      </c>
      <c r="F52" s="29">
        <v>1082041.3999999999</v>
      </c>
      <c r="G52" s="29">
        <v>112881.1</v>
      </c>
      <c r="H52" s="29">
        <f t="shared" si="9"/>
        <v>1194922.5</v>
      </c>
      <c r="I52" s="29"/>
      <c r="J52" s="29">
        <v>1194922.5</v>
      </c>
      <c r="K52" s="29">
        <v>-15932.8</v>
      </c>
      <c r="L52" s="29">
        <f t="shared" si="3"/>
        <v>583838.79999999993</v>
      </c>
      <c r="M52" s="29">
        <f t="shared" si="4"/>
        <v>1178989.7</v>
      </c>
      <c r="N52" s="29">
        <f t="shared" si="5"/>
        <v>198.09928876861312</v>
      </c>
      <c r="O52" s="29">
        <f t="shared" si="6"/>
        <v>1195564.6776214575</v>
      </c>
      <c r="P52" s="29">
        <v>1181217.9014900001</v>
      </c>
      <c r="Q52" s="29">
        <f t="shared" si="7"/>
        <v>198.47368146297015</v>
      </c>
      <c r="R52" s="30">
        <f t="shared" si="8"/>
        <v>100.18899244751674</v>
      </c>
      <c r="S52" s="29">
        <v>98.8</v>
      </c>
    </row>
    <row r="53" spans="1:19" ht="60.75" customHeight="1" x14ac:dyDescent="0.25">
      <c r="A53" s="11" t="s">
        <v>44</v>
      </c>
      <c r="B53" s="8">
        <v>2136.4</v>
      </c>
      <c r="C53" s="8"/>
      <c r="D53" s="8">
        <v>2136.4</v>
      </c>
      <c r="E53" s="8"/>
      <c r="F53" s="8">
        <v>2136.4</v>
      </c>
      <c r="G53" s="9">
        <v>-124.1</v>
      </c>
      <c r="H53" s="8">
        <f t="shared" si="9"/>
        <v>2012.3000000000002</v>
      </c>
      <c r="I53" s="8"/>
      <c r="J53" s="8">
        <v>2012.3000000000002</v>
      </c>
      <c r="K53" s="15">
        <v>-20.399999999999999</v>
      </c>
      <c r="L53" s="8">
        <f t="shared" si="3"/>
        <v>-144.5</v>
      </c>
      <c r="M53" s="8">
        <f t="shared" si="4"/>
        <v>1991.9</v>
      </c>
      <c r="N53" s="8">
        <f t="shared" si="5"/>
        <v>93.236285339823993</v>
      </c>
      <c r="O53" s="8">
        <f t="shared" si="6"/>
        <v>1939.8610000000001</v>
      </c>
      <c r="P53" s="8">
        <v>1939.8610000000001</v>
      </c>
      <c r="Q53" s="8">
        <f t="shared" si="7"/>
        <v>90.800458715596335</v>
      </c>
      <c r="R53" s="8">
        <f t="shared" ref="R53:R84" si="10">P53/M53*100</f>
        <v>97.387469250464392</v>
      </c>
      <c r="S53" s="8">
        <v>100</v>
      </c>
    </row>
    <row r="54" spans="1:19" ht="60.75" customHeight="1" x14ac:dyDescent="0.25">
      <c r="A54" s="11" t="s">
        <v>45</v>
      </c>
      <c r="B54" s="8">
        <v>1137</v>
      </c>
      <c r="C54" s="8">
        <v>400</v>
      </c>
      <c r="D54" s="8">
        <v>1537</v>
      </c>
      <c r="E54" s="8"/>
      <c r="F54" s="8">
        <v>1537</v>
      </c>
      <c r="G54" s="9">
        <v>100</v>
      </c>
      <c r="H54" s="8">
        <f t="shared" si="9"/>
        <v>1637</v>
      </c>
      <c r="I54" s="8"/>
      <c r="J54" s="8">
        <v>1637</v>
      </c>
      <c r="K54" s="15">
        <v>-14.9</v>
      </c>
      <c r="L54" s="8">
        <f t="shared" si="3"/>
        <v>485.1</v>
      </c>
      <c r="M54" s="8">
        <f t="shared" si="4"/>
        <v>1622.1</v>
      </c>
      <c r="N54" s="8">
        <f t="shared" si="5"/>
        <v>142.66490765171503</v>
      </c>
      <c r="O54" s="8">
        <f t="shared" si="6"/>
        <v>1622.5250255362614</v>
      </c>
      <c r="P54" s="8">
        <v>1588.452</v>
      </c>
      <c r="Q54" s="8">
        <f t="shared" si="7"/>
        <v>139.70554089709765</v>
      </c>
      <c r="R54" s="8">
        <f t="shared" si="10"/>
        <v>97.92565193267987</v>
      </c>
      <c r="S54" s="8">
        <v>97.9</v>
      </c>
    </row>
    <row r="55" spans="1:19" ht="62.25" customHeight="1" x14ac:dyDescent="0.25">
      <c r="A55" s="11" t="s">
        <v>46</v>
      </c>
      <c r="B55" s="8">
        <v>209392.9</v>
      </c>
      <c r="C55" s="8">
        <v>17221.400000000001</v>
      </c>
      <c r="D55" s="8">
        <v>226614.3</v>
      </c>
      <c r="E55" s="8">
        <v>449737.8</v>
      </c>
      <c r="F55" s="8">
        <v>676352.1</v>
      </c>
      <c r="G55" s="9">
        <v>63597.9</v>
      </c>
      <c r="H55" s="8">
        <f t="shared" si="9"/>
        <v>739950</v>
      </c>
      <c r="I55" s="8"/>
      <c r="J55" s="8">
        <v>739950</v>
      </c>
      <c r="K55" s="15">
        <v>-14074.8</v>
      </c>
      <c r="L55" s="8">
        <f t="shared" si="3"/>
        <v>516482.3</v>
      </c>
      <c r="M55" s="8">
        <f t="shared" si="4"/>
        <v>725875.19999999995</v>
      </c>
      <c r="N55" s="8">
        <f t="shared" si="5"/>
        <v>346.65702609782852</v>
      </c>
      <c r="O55" s="8">
        <f t="shared" si="6"/>
        <v>718181.90650000004</v>
      </c>
      <c r="P55" s="8">
        <v>718181.90650000004</v>
      </c>
      <c r="Q55" s="8">
        <f t="shared" si="7"/>
        <v>342.98293136968829</v>
      </c>
      <c r="R55" s="8">
        <f t="shared" si="10"/>
        <v>98.940135508142461</v>
      </c>
      <c r="S55" s="8">
        <v>100</v>
      </c>
    </row>
    <row r="56" spans="1:19" ht="45" customHeight="1" x14ac:dyDescent="0.25">
      <c r="A56" s="11" t="s">
        <v>47</v>
      </c>
      <c r="B56" s="8">
        <v>274497.5</v>
      </c>
      <c r="C56" s="8"/>
      <c r="D56" s="8">
        <v>274497.5</v>
      </c>
      <c r="E56" s="8">
        <v>15000</v>
      </c>
      <c r="F56" s="8">
        <v>289497.5</v>
      </c>
      <c r="G56" s="9">
        <v>53468.800000000003</v>
      </c>
      <c r="H56" s="8">
        <f t="shared" si="9"/>
        <v>342966.3</v>
      </c>
      <c r="I56" s="8"/>
      <c r="J56" s="8">
        <v>342966.3</v>
      </c>
      <c r="K56" s="15">
        <v>1332.3</v>
      </c>
      <c r="L56" s="8">
        <f t="shared" si="3"/>
        <v>69801.100000000006</v>
      </c>
      <c r="M56" s="8">
        <f t="shared" si="4"/>
        <v>344298.6</v>
      </c>
      <c r="N56" s="8">
        <f t="shared" si="5"/>
        <v>125.42868332134172</v>
      </c>
      <c r="O56" s="8">
        <f t="shared" si="6"/>
        <v>360085.83756345179</v>
      </c>
      <c r="P56" s="8">
        <v>354684.55</v>
      </c>
      <c r="Q56" s="8">
        <f t="shared" si="7"/>
        <v>129.21230612300658</v>
      </c>
      <c r="R56" s="8">
        <f t="shared" si="10"/>
        <v>103.01655307340781</v>
      </c>
      <c r="S56" s="8">
        <v>98.5</v>
      </c>
    </row>
    <row r="57" spans="1:19" ht="131.25" x14ac:dyDescent="0.25">
      <c r="A57" s="11" t="s">
        <v>48</v>
      </c>
      <c r="B57" s="8">
        <v>400.3</v>
      </c>
      <c r="C57" s="8">
        <v>400.3</v>
      </c>
      <c r="D57" s="8">
        <v>800.6</v>
      </c>
      <c r="E57" s="8"/>
      <c r="F57" s="8">
        <v>800.6</v>
      </c>
      <c r="G57" s="9">
        <v>2700</v>
      </c>
      <c r="H57" s="8">
        <f t="shared" si="9"/>
        <v>3500.6</v>
      </c>
      <c r="I57" s="8"/>
      <c r="J57" s="8">
        <v>3500.6</v>
      </c>
      <c r="K57" s="15"/>
      <c r="L57" s="8">
        <f t="shared" si="3"/>
        <v>3100.3</v>
      </c>
      <c r="M57" s="8">
        <f t="shared" si="4"/>
        <v>3500.6</v>
      </c>
      <c r="N57" s="8">
        <f t="shared" si="5"/>
        <v>874.49412940294769</v>
      </c>
      <c r="O57" s="8">
        <f t="shared" si="6"/>
        <v>3454.9489795918371</v>
      </c>
      <c r="P57" s="8">
        <v>3047.2650000000003</v>
      </c>
      <c r="Q57" s="8">
        <f t="shared" si="7"/>
        <v>761.24531601299032</v>
      </c>
      <c r="R57" s="8">
        <f t="shared" si="10"/>
        <v>87.049791464320407</v>
      </c>
      <c r="S57" s="8">
        <v>88.2</v>
      </c>
    </row>
    <row r="58" spans="1:19" ht="75" x14ac:dyDescent="0.25">
      <c r="A58" s="11" t="s">
        <v>49</v>
      </c>
      <c r="B58" s="8">
        <v>32426</v>
      </c>
      <c r="C58" s="8"/>
      <c r="D58" s="8">
        <v>32426</v>
      </c>
      <c r="E58" s="8"/>
      <c r="F58" s="8">
        <v>32426</v>
      </c>
      <c r="G58" s="9">
        <v>-7390</v>
      </c>
      <c r="H58" s="8">
        <f t="shared" si="9"/>
        <v>25036</v>
      </c>
      <c r="I58" s="8"/>
      <c r="J58" s="8">
        <v>25036</v>
      </c>
      <c r="K58" s="15"/>
      <c r="L58" s="8">
        <f t="shared" si="3"/>
        <v>-7390</v>
      </c>
      <c r="M58" s="8">
        <f t="shared" si="4"/>
        <v>25036</v>
      </c>
      <c r="N58" s="8">
        <f t="shared" si="5"/>
        <v>77.209646579905012</v>
      </c>
      <c r="O58" s="8">
        <f t="shared" si="6"/>
        <v>25036</v>
      </c>
      <c r="P58" s="8">
        <v>25036</v>
      </c>
      <c r="Q58" s="8">
        <f t="shared" si="7"/>
        <v>77.209646579905012</v>
      </c>
      <c r="R58" s="8">
        <f t="shared" si="10"/>
        <v>100</v>
      </c>
      <c r="S58" s="8">
        <v>100</v>
      </c>
    </row>
    <row r="59" spans="1:19" ht="56.25" x14ac:dyDescent="0.25">
      <c r="A59" s="11" t="s">
        <v>9</v>
      </c>
      <c r="B59" s="8">
        <v>50273</v>
      </c>
      <c r="C59" s="8"/>
      <c r="D59" s="8">
        <v>50273</v>
      </c>
      <c r="E59" s="8">
        <v>431</v>
      </c>
      <c r="F59" s="8">
        <v>50704</v>
      </c>
      <c r="G59" s="9">
        <v>-376.1</v>
      </c>
      <c r="H59" s="8">
        <f t="shared" si="9"/>
        <v>50327.9</v>
      </c>
      <c r="I59" s="8"/>
      <c r="J59" s="8">
        <v>50327.9</v>
      </c>
      <c r="K59" s="15">
        <v>-1179.4000000000001</v>
      </c>
      <c r="L59" s="8">
        <f t="shared" si="3"/>
        <v>-1124.5</v>
      </c>
      <c r="M59" s="8">
        <f t="shared" si="4"/>
        <v>49148.5</v>
      </c>
      <c r="N59" s="8">
        <f t="shared" si="5"/>
        <v>97.763212857796432</v>
      </c>
      <c r="O59" s="8">
        <f t="shared" si="6"/>
        <v>48915.363443775102</v>
      </c>
      <c r="P59" s="8">
        <v>48719.701990000001</v>
      </c>
      <c r="Q59" s="8">
        <f t="shared" si="7"/>
        <v>96.91027388459014</v>
      </c>
      <c r="R59" s="8">
        <f t="shared" si="10"/>
        <v>99.127546089911192</v>
      </c>
      <c r="S59" s="8">
        <v>99.6</v>
      </c>
    </row>
    <row r="60" spans="1:19" ht="75" x14ac:dyDescent="0.25">
      <c r="A60" s="11" t="s">
        <v>50</v>
      </c>
      <c r="B60" s="8">
        <v>175</v>
      </c>
      <c r="C60" s="8"/>
      <c r="D60" s="8">
        <v>175</v>
      </c>
      <c r="E60" s="8"/>
      <c r="F60" s="8">
        <v>175</v>
      </c>
      <c r="G60" s="9">
        <v>0</v>
      </c>
      <c r="H60" s="8">
        <f t="shared" si="9"/>
        <v>175</v>
      </c>
      <c r="I60" s="8"/>
      <c r="J60" s="8">
        <v>175</v>
      </c>
      <c r="K60" s="15"/>
      <c r="L60" s="8"/>
      <c r="M60" s="8">
        <f t="shared" si="4"/>
        <v>175</v>
      </c>
      <c r="N60" s="8">
        <f t="shared" si="5"/>
        <v>100</v>
      </c>
      <c r="O60" s="8">
        <f t="shared" si="6"/>
        <v>175</v>
      </c>
      <c r="P60" s="8">
        <v>175</v>
      </c>
      <c r="Q60" s="8">
        <f t="shared" si="7"/>
        <v>100</v>
      </c>
      <c r="R60" s="8">
        <f t="shared" si="10"/>
        <v>100</v>
      </c>
      <c r="S60" s="8">
        <v>100</v>
      </c>
    </row>
    <row r="61" spans="1:19" ht="21" thickBot="1" x14ac:dyDescent="0.3">
      <c r="A61" s="11" t="s">
        <v>51</v>
      </c>
      <c r="B61" s="8">
        <v>24712.799999999999</v>
      </c>
      <c r="C61" s="8">
        <v>19616</v>
      </c>
      <c r="D61" s="8">
        <v>44328.800000000003</v>
      </c>
      <c r="E61" s="8">
        <v>-15916</v>
      </c>
      <c r="F61" s="8">
        <v>28412.799999999999</v>
      </c>
      <c r="G61" s="9">
        <v>904.6</v>
      </c>
      <c r="H61" s="8">
        <f t="shared" si="9"/>
        <v>29317.399999999998</v>
      </c>
      <c r="I61" s="8"/>
      <c r="J61" s="8">
        <v>29317.399999999998</v>
      </c>
      <c r="K61" s="15">
        <v>-1975.6</v>
      </c>
      <c r="L61" s="8">
        <f t="shared" si="3"/>
        <v>2629.0000000000005</v>
      </c>
      <c r="M61" s="8">
        <f t="shared" si="4"/>
        <v>27341.8</v>
      </c>
      <c r="N61" s="8">
        <f t="shared" si="5"/>
        <v>110.63821177689294</v>
      </c>
      <c r="O61" s="8">
        <f t="shared" si="6"/>
        <v>28041.455186304131</v>
      </c>
      <c r="P61" s="8">
        <v>27845.165000000001</v>
      </c>
      <c r="Q61" s="8">
        <f t="shared" si="7"/>
        <v>112.67507121815416</v>
      </c>
      <c r="R61" s="8">
        <f t="shared" si="10"/>
        <v>101.84100900452788</v>
      </c>
      <c r="S61" s="8">
        <v>99.3</v>
      </c>
    </row>
    <row r="62" spans="1:19" ht="87" customHeight="1" thickBot="1" x14ac:dyDescent="0.3">
      <c r="A62" s="28" t="s">
        <v>52</v>
      </c>
      <c r="B62" s="29">
        <v>75688.2</v>
      </c>
      <c r="C62" s="29">
        <v>22700</v>
      </c>
      <c r="D62" s="29">
        <v>98388.2</v>
      </c>
      <c r="E62" s="29">
        <v>320375</v>
      </c>
      <c r="F62" s="29">
        <v>418763.2</v>
      </c>
      <c r="G62" s="29">
        <v>625</v>
      </c>
      <c r="H62" s="29">
        <f t="shared" si="9"/>
        <v>419388.2</v>
      </c>
      <c r="I62" s="29"/>
      <c r="J62" s="29">
        <v>419388.2</v>
      </c>
      <c r="K62" s="29">
        <v>-368</v>
      </c>
      <c r="L62" s="29">
        <f t="shared" si="3"/>
        <v>343332</v>
      </c>
      <c r="M62" s="29">
        <f t="shared" si="4"/>
        <v>419020.2</v>
      </c>
      <c r="N62" s="29">
        <f t="shared" si="5"/>
        <v>553.61364122809107</v>
      </c>
      <c r="O62" s="29">
        <f t="shared" si="6"/>
        <v>420745.31396169355</v>
      </c>
      <c r="P62" s="29">
        <v>417379.35145000002</v>
      </c>
      <c r="Q62" s="29">
        <f t="shared" si="7"/>
        <v>551.44573586107219</v>
      </c>
      <c r="R62" s="30">
        <f t="shared" si="10"/>
        <v>99.608408246189555</v>
      </c>
      <c r="S62" s="29">
        <v>99.2</v>
      </c>
    </row>
    <row r="63" spans="1:19" ht="37.5" x14ac:dyDescent="0.25">
      <c r="A63" s="11" t="s">
        <v>53</v>
      </c>
      <c r="B63" s="8"/>
      <c r="C63" s="8">
        <v>16500</v>
      </c>
      <c r="D63" s="8">
        <v>16500</v>
      </c>
      <c r="E63" s="8">
        <v>304500</v>
      </c>
      <c r="F63" s="8">
        <v>321000</v>
      </c>
      <c r="G63" s="9">
        <v>2671</v>
      </c>
      <c r="H63" s="8">
        <f t="shared" si="9"/>
        <v>323671</v>
      </c>
      <c r="I63" s="8"/>
      <c r="J63" s="8">
        <v>323671</v>
      </c>
      <c r="K63" s="15"/>
      <c r="L63" s="8">
        <f t="shared" si="3"/>
        <v>323671</v>
      </c>
      <c r="M63" s="8">
        <f t="shared" si="4"/>
        <v>323671</v>
      </c>
      <c r="N63" s="8"/>
      <c r="O63" s="8">
        <f t="shared" si="6"/>
        <v>320885.73842000001</v>
      </c>
      <c r="P63" s="8">
        <v>320885.73842000001</v>
      </c>
      <c r="Q63" s="8"/>
      <c r="R63" s="8">
        <f t="shared" si="10"/>
        <v>99.139477562092367</v>
      </c>
      <c r="S63" s="8">
        <v>100</v>
      </c>
    </row>
    <row r="64" spans="1:19" ht="136.5" customHeight="1" x14ac:dyDescent="0.25">
      <c r="A64" s="11" t="s">
        <v>54</v>
      </c>
      <c r="B64" s="8">
        <v>6200</v>
      </c>
      <c r="C64" s="8">
        <v>6200</v>
      </c>
      <c r="D64" s="8">
        <v>12400</v>
      </c>
      <c r="E64" s="8">
        <v>4340</v>
      </c>
      <c r="F64" s="8">
        <v>16740</v>
      </c>
      <c r="G64" s="9">
        <v>-2671</v>
      </c>
      <c r="H64" s="8">
        <f t="shared" si="9"/>
        <v>14069</v>
      </c>
      <c r="I64" s="8"/>
      <c r="J64" s="8">
        <v>14069</v>
      </c>
      <c r="K64" s="15"/>
      <c r="L64" s="8">
        <f t="shared" si="3"/>
        <v>7869</v>
      </c>
      <c r="M64" s="8">
        <f t="shared" si="4"/>
        <v>14069</v>
      </c>
      <c r="N64" s="8">
        <f t="shared" si="5"/>
        <v>226.91935483870967</v>
      </c>
      <c r="O64" s="8">
        <f t="shared" si="6"/>
        <v>14069.04412</v>
      </c>
      <c r="P64" s="8">
        <v>14069.04412</v>
      </c>
      <c r="Q64" s="8">
        <f>P64/B64*100</f>
        <v>226.92006645161288</v>
      </c>
      <c r="R64" s="8">
        <f t="shared" si="10"/>
        <v>100.00031359727059</v>
      </c>
      <c r="S64" s="8">
        <v>100</v>
      </c>
    </row>
    <row r="65" spans="1:19" ht="116.25" customHeight="1" x14ac:dyDescent="0.25">
      <c r="A65" s="11" t="s">
        <v>55</v>
      </c>
      <c r="B65" s="8"/>
      <c r="C65" s="8"/>
      <c r="D65" s="8"/>
      <c r="E65" s="8">
        <v>1600</v>
      </c>
      <c r="F65" s="8">
        <v>1600</v>
      </c>
      <c r="G65" s="10"/>
      <c r="H65" s="8">
        <f t="shared" si="9"/>
        <v>1600</v>
      </c>
      <c r="I65" s="8"/>
      <c r="J65" s="8">
        <v>1600</v>
      </c>
      <c r="K65" s="15"/>
      <c r="L65" s="8">
        <f t="shared" si="3"/>
        <v>1600</v>
      </c>
      <c r="M65" s="8">
        <f t="shared" si="4"/>
        <v>1600</v>
      </c>
      <c r="N65" s="8"/>
      <c r="O65" s="8">
        <f t="shared" si="6"/>
        <v>1600</v>
      </c>
      <c r="P65" s="8">
        <v>1600</v>
      </c>
      <c r="Q65" s="8"/>
      <c r="R65" s="8">
        <f t="shared" si="10"/>
        <v>100</v>
      </c>
      <c r="S65" s="8">
        <v>100</v>
      </c>
    </row>
    <row r="66" spans="1:19" ht="56.25" x14ac:dyDescent="0.25">
      <c r="A66" s="11" t="s">
        <v>9</v>
      </c>
      <c r="B66" s="8">
        <v>32906</v>
      </c>
      <c r="C66" s="8"/>
      <c r="D66" s="8">
        <v>32906</v>
      </c>
      <c r="E66" s="8">
        <v>335</v>
      </c>
      <c r="F66" s="8">
        <v>33241</v>
      </c>
      <c r="G66" s="9">
        <v>625</v>
      </c>
      <c r="H66" s="8">
        <f t="shared" si="9"/>
        <v>33866</v>
      </c>
      <c r="I66" s="8"/>
      <c r="J66" s="8">
        <v>33866</v>
      </c>
      <c r="K66" s="15">
        <v>-368</v>
      </c>
      <c r="L66" s="8">
        <f t="shared" si="3"/>
        <v>592</v>
      </c>
      <c r="M66" s="8">
        <f t="shared" si="4"/>
        <v>33498</v>
      </c>
      <c r="N66" s="8">
        <f t="shared" si="5"/>
        <v>101.79906400048624</v>
      </c>
      <c r="O66" s="8">
        <f t="shared" si="6"/>
        <v>35313.322028542301</v>
      </c>
      <c r="P66" s="8">
        <v>34642.368909999997</v>
      </c>
      <c r="Q66" s="8">
        <f t="shared" ref="Q66:Q83" si="11">P66/B66*100</f>
        <v>105.27675472558195</v>
      </c>
      <c r="R66" s="8">
        <f t="shared" si="10"/>
        <v>103.41623055107767</v>
      </c>
      <c r="S66" s="8">
        <v>98.1</v>
      </c>
    </row>
    <row r="67" spans="1:19" ht="75.75" thickBot="1" x14ac:dyDescent="0.3">
      <c r="A67" s="11" t="s">
        <v>56</v>
      </c>
      <c r="B67" s="8">
        <v>36582.199999999997</v>
      </c>
      <c r="C67" s="8"/>
      <c r="D67" s="8">
        <v>36582.199999999997</v>
      </c>
      <c r="E67" s="8">
        <v>9600</v>
      </c>
      <c r="F67" s="8">
        <v>46182.2</v>
      </c>
      <c r="G67" s="9"/>
      <c r="H67" s="8">
        <f t="shared" si="9"/>
        <v>46182.2</v>
      </c>
      <c r="I67" s="8"/>
      <c r="J67" s="8">
        <v>46182.2</v>
      </c>
      <c r="K67" s="15"/>
      <c r="L67" s="8">
        <f t="shared" si="3"/>
        <v>9600</v>
      </c>
      <c r="M67" s="8">
        <f t="shared" si="4"/>
        <v>46182.2</v>
      </c>
      <c r="N67" s="8">
        <f t="shared" si="5"/>
        <v>126.24227083116925</v>
      </c>
      <c r="O67" s="8">
        <f t="shared" si="6"/>
        <v>46182.2</v>
      </c>
      <c r="P67" s="8">
        <v>46182.2</v>
      </c>
      <c r="Q67" s="8">
        <f t="shared" si="11"/>
        <v>126.24227083116925</v>
      </c>
      <c r="R67" s="8">
        <f t="shared" si="10"/>
        <v>100</v>
      </c>
      <c r="S67" s="8">
        <v>100</v>
      </c>
    </row>
    <row r="68" spans="1:19" ht="72" customHeight="1" thickBot="1" x14ac:dyDescent="0.3">
      <c r="A68" s="28" t="s">
        <v>57</v>
      </c>
      <c r="B68" s="29">
        <v>383995.9</v>
      </c>
      <c r="C68" s="29">
        <v>547.4</v>
      </c>
      <c r="D68" s="29">
        <v>384543.3</v>
      </c>
      <c r="E68" s="29">
        <v>4886.8999999999996</v>
      </c>
      <c r="F68" s="29">
        <v>389430.2</v>
      </c>
      <c r="G68" s="29">
        <v>7679.8</v>
      </c>
      <c r="H68" s="29">
        <f t="shared" si="9"/>
        <v>397110</v>
      </c>
      <c r="I68" s="29">
        <v>0</v>
      </c>
      <c r="J68" s="29">
        <v>397110</v>
      </c>
      <c r="K68" s="29"/>
      <c r="L68" s="29">
        <f t="shared" si="3"/>
        <v>13114.099999999999</v>
      </c>
      <c r="M68" s="29">
        <f t="shared" si="4"/>
        <v>397110</v>
      </c>
      <c r="N68" s="29">
        <f t="shared" si="5"/>
        <v>103.41516667235248</v>
      </c>
      <c r="O68" s="29">
        <f t="shared" si="6"/>
        <v>397006.07010999997</v>
      </c>
      <c r="P68" s="29">
        <v>397006.07010999997</v>
      </c>
      <c r="Q68" s="29">
        <f t="shared" si="11"/>
        <v>103.38810130785249</v>
      </c>
      <c r="R68" s="30">
        <f t="shared" si="10"/>
        <v>99.973828437964286</v>
      </c>
      <c r="S68" s="29">
        <v>100</v>
      </c>
    </row>
    <row r="69" spans="1:19" ht="37.5" x14ac:dyDescent="0.25">
      <c r="A69" s="11" t="s">
        <v>58</v>
      </c>
      <c r="B69" s="8">
        <v>77488.600000000006</v>
      </c>
      <c r="C69" s="8"/>
      <c r="D69" s="8">
        <v>77488.600000000006</v>
      </c>
      <c r="E69" s="8">
        <v>16.399999999999999</v>
      </c>
      <c r="F69" s="8">
        <v>77505</v>
      </c>
      <c r="G69" s="9">
        <v>4116.1000000000004</v>
      </c>
      <c r="H69" s="8">
        <f t="shared" ref="H69:H100" si="12">F69+G69</f>
        <v>81621.100000000006</v>
      </c>
      <c r="I69" s="8">
        <v>1700</v>
      </c>
      <c r="J69" s="8">
        <v>83321.100000000006</v>
      </c>
      <c r="K69" s="15"/>
      <c r="L69" s="8">
        <f t="shared" si="3"/>
        <v>5832.5</v>
      </c>
      <c r="M69" s="8">
        <f t="shared" si="4"/>
        <v>83321.100000000006</v>
      </c>
      <c r="N69" s="8">
        <f t="shared" ref="N69:N132" si="13">M69/B69*100</f>
        <v>107.52691363632844</v>
      </c>
      <c r="O69" s="8">
        <f t="shared" si="6"/>
        <v>83321.100000000006</v>
      </c>
      <c r="P69" s="8">
        <v>83321.100000000006</v>
      </c>
      <c r="Q69" s="8">
        <f t="shared" si="11"/>
        <v>107.52691363632844</v>
      </c>
      <c r="R69" s="8">
        <f t="shared" si="10"/>
        <v>100</v>
      </c>
      <c r="S69" s="8">
        <v>100</v>
      </c>
    </row>
    <row r="70" spans="1:19" ht="37.5" x14ac:dyDescent="0.25">
      <c r="A70" s="11" t="s">
        <v>59</v>
      </c>
      <c r="B70" s="8">
        <v>26440.799999999999</v>
      </c>
      <c r="C70" s="8"/>
      <c r="D70" s="8">
        <v>26440.799999999999</v>
      </c>
      <c r="E70" s="8">
        <v>2000</v>
      </c>
      <c r="F70" s="8">
        <v>28440.799999999999</v>
      </c>
      <c r="G70" s="9"/>
      <c r="H70" s="8">
        <f t="shared" si="12"/>
        <v>28440.799999999999</v>
      </c>
      <c r="I70" s="8">
        <v>-3441.2</v>
      </c>
      <c r="J70" s="8">
        <v>24999.599999999999</v>
      </c>
      <c r="K70" s="15"/>
      <c r="L70" s="8">
        <f t="shared" ref="L70:L133" si="14">C70+E70+G70+I70+K70</f>
        <v>-1441.1999999999998</v>
      </c>
      <c r="M70" s="8">
        <f t="shared" ref="M70:M133" si="15">J70+K70</f>
        <v>24999.599999999999</v>
      </c>
      <c r="N70" s="8">
        <f t="shared" si="13"/>
        <v>94.549332849232997</v>
      </c>
      <c r="O70" s="8">
        <f t="shared" ref="O70:O133" si="16">P70*100/S70</f>
        <v>24999.649740000001</v>
      </c>
      <c r="P70" s="8">
        <v>24999.649740000001</v>
      </c>
      <c r="Q70" s="8">
        <f t="shared" si="11"/>
        <v>94.549520967595541</v>
      </c>
      <c r="R70" s="8">
        <f t="shared" si="10"/>
        <v>100.00019896318342</v>
      </c>
      <c r="S70" s="8">
        <v>100</v>
      </c>
    </row>
    <row r="71" spans="1:19" ht="37.5" x14ac:dyDescent="0.25">
      <c r="A71" s="11" t="s">
        <v>60</v>
      </c>
      <c r="B71" s="8">
        <v>56443.7</v>
      </c>
      <c r="C71" s="8"/>
      <c r="D71" s="8">
        <v>56443.7</v>
      </c>
      <c r="E71" s="8">
        <v>48.9</v>
      </c>
      <c r="F71" s="8">
        <v>56492.6</v>
      </c>
      <c r="G71" s="9"/>
      <c r="H71" s="8">
        <f t="shared" si="12"/>
        <v>56492.6</v>
      </c>
      <c r="I71" s="8"/>
      <c r="J71" s="8">
        <v>56492.6</v>
      </c>
      <c r="K71" s="15"/>
      <c r="L71" s="8">
        <f t="shared" si="14"/>
        <v>48.9</v>
      </c>
      <c r="M71" s="8">
        <f t="shared" si="15"/>
        <v>56492.6</v>
      </c>
      <c r="N71" s="8">
        <f t="shared" si="13"/>
        <v>100.0866350008947</v>
      </c>
      <c r="O71" s="8">
        <f t="shared" si="16"/>
        <v>56492.6</v>
      </c>
      <c r="P71" s="8">
        <v>56492.6</v>
      </c>
      <c r="Q71" s="8">
        <f t="shared" si="11"/>
        <v>100.0866350008947</v>
      </c>
      <c r="R71" s="8">
        <f t="shared" si="10"/>
        <v>100</v>
      </c>
      <c r="S71" s="8">
        <v>100</v>
      </c>
    </row>
    <row r="72" spans="1:19" ht="57" thickBot="1" x14ac:dyDescent="0.3">
      <c r="A72" s="11" t="s">
        <v>9</v>
      </c>
      <c r="B72" s="8">
        <v>223622.8</v>
      </c>
      <c r="C72" s="8">
        <v>547.4</v>
      </c>
      <c r="D72" s="8">
        <v>224170.2</v>
      </c>
      <c r="E72" s="8">
        <v>2821.6</v>
      </c>
      <c r="F72" s="8">
        <v>226991.8</v>
      </c>
      <c r="G72" s="9">
        <v>3563.7</v>
      </c>
      <c r="H72" s="8">
        <f t="shared" si="12"/>
        <v>230555.5</v>
      </c>
      <c r="I72" s="8">
        <v>1741.2</v>
      </c>
      <c r="J72" s="8">
        <v>232296.7</v>
      </c>
      <c r="K72" s="15"/>
      <c r="L72" s="8">
        <f t="shared" si="14"/>
        <v>8673.9</v>
      </c>
      <c r="M72" s="8">
        <f t="shared" si="15"/>
        <v>232296.7</v>
      </c>
      <c r="N72" s="8">
        <f t="shared" si="13"/>
        <v>103.87880842203927</v>
      </c>
      <c r="O72" s="8">
        <f t="shared" si="16"/>
        <v>232192.72037</v>
      </c>
      <c r="P72" s="8">
        <v>232192.72037</v>
      </c>
      <c r="Q72" s="8">
        <f t="shared" si="11"/>
        <v>103.83231064542615</v>
      </c>
      <c r="R72" s="8">
        <f t="shared" si="10"/>
        <v>99.955238438600276</v>
      </c>
      <c r="S72" s="8">
        <v>100</v>
      </c>
    </row>
    <row r="73" spans="1:19" ht="152.25" customHeight="1" thickBot="1" x14ac:dyDescent="0.3">
      <c r="A73" s="28" t="s">
        <v>61</v>
      </c>
      <c r="B73" s="29">
        <v>4051298.8</v>
      </c>
      <c r="C73" s="29">
        <v>81604.800000000003</v>
      </c>
      <c r="D73" s="29">
        <v>4132903.6</v>
      </c>
      <c r="E73" s="29">
        <v>156992.70000000001</v>
      </c>
      <c r="F73" s="29">
        <v>4289896.3</v>
      </c>
      <c r="G73" s="29">
        <v>97278.399999999994</v>
      </c>
      <c r="H73" s="29">
        <f t="shared" si="12"/>
        <v>4387174.7</v>
      </c>
      <c r="I73" s="29"/>
      <c r="J73" s="29">
        <v>4387174.7</v>
      </c>
      <c r="K73" s="29">
        <v>2337.6</v>
      </c>
      <c r="L73" s="29">
        <f t="shared" si="14"/>
        <v>338213.5</v>
      </c>
      <c r="M73" s="29">
        <f t="shared" si="15"/>
        <v>4389512.3</v>
      </c>
      <c r="N73" s="29">
        <f t="shared" si="13"/>
        <v>108.34827339815074</v>
      </c>
      <c r="O73" s="29">
        <f t="shared" si="16"/>
        <v>4411149.981815353</v>
      </c>
      <c r="P73" s="29">
        <v>4252348.5824700007</v>
      </c>
      <c r="Q73" s="29">
        <f t="shared" si="11"/>
        <v>104.96260069659638</v>
      </c>
      <c r="R73" s="30">
        <f t="shared" si="10"/>
        <v>96.875194596675371</v>
      </c>
      <c r="S73" s="29">
        <v>96.4</v>
      </c>
    </row>
    <row r="74" spans="1:19" ht="79.5" customHeight="1" x14ac:dyDescent="0.25">
      <c r="A74" s="11" t="s">
        <v>62</v>
      </c>
      <c r="B74" s="8">
        <v>63118.8</v>
      </c>
      <c r="C74" s="8"/>
      <c r="D74" s="8">
        <v>63118.8</v>
      </c>
      <c r="E74" s="8"/>
      <c r="F74" s="8">
        <v>63118.8</v>
      </c>
      <c r="G74" s="9">
        <v>0</v>
      </c>
      <c r="H74" s="8">
        <f t="shared" si="12"/>
        <v>63118.8</v>
      </c>
      <c r="I74" s="8"/>
      <c r="J74" s="8">
        <v>63118.8</v>
      </c>
      <c r="K74" s="15">
        <v>-1724</v>
      </c>
      <c r="L74" s="8">
        <f t="shared" si="14"/>
        <v>-1724</v>
      </c>
      <c r="M74" s="8">
        <f t="shared" si="15"/>
        <v>61394.8</v>
      </c>
      <c r="N74" s="8">
        <f t="shared" si="13"/>
        <v>97.268642623117046</v>
      </c>
      <c r="O74" s="8">
        <f t="shared" si="16"/>
        <v>56781.652778969954</v>
      </c>
      <c r="P74" s="8">
        <v>52920.500390000001</v>
      </c>
      <c r="Q74" s="8">
        <f t="shared" si="11"/>
        <v>83.84269090983986</v>
      </c>
      <c r="R74" s="8">
        <f t="shared" si="10"/>
        <v>86.197040123919294</v>
      </c>
      <c r="S74" s="8">
        <v>93.2</v>
      </c>
    </row>
    <row r="75" spans="1:19" ht="75" x14ac:dyDescent="0.25">
      <c r="A75" s="11" t="s">
        <v>63</v>
      </c>
      <c r="B75" s="8">
        <v>3542.8</v>
      </c>
      <c r="C75" s="8"/>
      <c r="D75" s="8">
        <v>3542.8</v>
      </c>
      <c r="E75" s="8">
        <v>1512.9</v>
      </c>
      <c r="F75" s="8">
        <v>5055.7</v>
      </c>
      <c r="G75" s="9">
        <v>1459.7</v>
      </c>
      <c r="H75" s="8">
        <f t="shared" si="12"/>
        <v>6515.4</v>
      </c>
      <c r="I75" s="8"/>
      <c r="J75" s="8">
        <v>6515.4</v>
      </c>
      <c r="K75" s="15"/>
      <c r="L75" s="8">
        <f t="shared" si="14"/>
        <v>2972.6000000000004</v>
      </c>
      <c r="M75" s="8">
        <f t="shared" si="15"/>
        <v>6515.4</v>
      </c>
      <c r="N75" s="8">
        <f t="shared" si="13"/>
        <v>183.90538557073498</v>
      </c>
      <c r="O75" s="8">
        <f t="shared" si="16"/>
        <v>8453.59</v>
      </c>
      <c r="P75" s="8">
        <v>8453.59</v>
      </c>
      <c r="Q75" s="8">
        <f t="shared" si="11"/>
        <v>238.61324376199616</v>
      </c>
      <c r="R75" s="8">
        <f t="shared" si="10"/>
        <v>129.74782822236548</v>
      </c>
      <c r="S75" s="8">
        <v>100</v>
      </c>
    </row>
    <row r="76" spans="1:19" ht="37.5" x14ac:dyDescent="0.25">
      <c r="A76" s="11" t="s">
        <v>64</v>
      </c>
      <c r="B76" s="8">
        <v>122434.2</v>
      </c>
      <c r="C76" s="8"/>
      <c r="D76" s="8">
        <v>122434.2</v>
      </c>
      <c r="E76" s="8"/>
      <c r="F76" s="8">
        <v>122434.2</v>
      </c>
      <c r="G76" s="10"/>
      <c r="H76" s="8">
        <f t="shared" si="12"/>
        <v>122434.2</v>
      </c>
      <c r="I76" s="8"/>
      <c r="J76" s="8">
        <v>122434.2</v>
      </c>
      <c r="K76" s="15"/>
      <c r="L76" s="8"/>
      <c r="M76" s="8">
        <f t="shared" si="15"/>
        <v>122434.2</v>
      </c>
      <c r="N76" s="8">
        <f t="shared" si="13"/>
        <v>100</v>
      </c>
      <c r="O76" s="8">
        <f t="shared" si="16"/>
        <v>122434.06600000002</v>
      </c>
      <c r="P76" s="8">
        <v>122434.06600000001</v>
      </c>
      <c r="Q76" s="8">
        <f t="shared" si="11"/>
        <v>99.999890553456467</v>
      </c>
      <c r="R76" s="8">
        <f t="shared" si="10"/>
        <v>99.999890553456467</v>
      </c>
      <c r="S76" s="8">
        <v>100</v>
      </c>
    </row>
    <row r="77" spans="1:19" ht="56.25" x14ac:dyDescent="0.25">
      <c r="A77" s="11" t="s">
        <v>65</v>
      </c>
      <c r="B77" s="8">
        <v>103629.4</v>
      </c>
      <c r="C77" s="8"/>
      <c r="D77" s="8">
        <v>103629.4</v>
      </c>
      <c r="E77" s="8"/>
      <c r="F77" s="8">
        <v>103629.4</v>
      </c>
      <c r="G77" s="9">
        <v>52231.7</v>
      </c>
      <c r="H77" s="8">
        <f t="shared" si="12"/>
        <v>155861.09999999998</v>
      </c>
      <c r="I77" s="8"/>
      <c r="J77" s="8">
        <v>155861.09999999998</v>
      </c>
      <c r="K77" s="15">
        <v>-595</v>
      </c>
      <c r="L77" s="8">
        <f t="shared" si="14"/>
        <v>51636.7</v>
      </c>
      <c r="M77" s="8">
        <f t="shared" si="15"/>
        <v>155266.09999999998</v>
      </c>
      <c r="N77" s="8">
        <f t="shared" si="13"/>
        <v>149.82823407257013</v>
      </c>
      <c r="O77" s="8">
        <f t="shared" si="16"/>
        <v>152774.5844321608</v>
      </c>
      <c r="P77" s="8">
        <v>152010.71150999999</v>
      </c>
      <c r="Q77" s="8">
        <f t="shared" si="11"/>
        <v>146.68685866173112</v>
      </c>
      <c r="R77" s="8">
        <f t="shared" si="10"/>
        <v>97.903348837898307</v>
      </c>
      <c r="S77" s="8">
        <v>99.5</v>
      </c>
    </row>
    <row r="78" spans="1:19" ht="37.5" x14ac:dyDescent="0.25">
      <c r="A78" s="11" t="s">
        <v>66</v>
      </c>
      <c r="B78" s="8">
        <v>41395</v>
      </c>
      <c r="C78" s="8"/>
      <c r="D78" s="8">
        <v>41395</v>
      </c>
      <c r="E78" s="8"/>
      <c r="F78" s="8">
        <v>41395</v>
      </c>
      <c r="G78" s="9">
        <v>-2135</v>
      </c>
      <c r="H78" s="8">
        <f t="shared" si="12"/>
        <v>39260</v>
      </c>
      <c r="I78" s="8"/>
      <c r="J78" s="8">
        <v>39260</v>
      </c>
      <c r="K78" s="15"/>
      <c r="L78" s="8">
        <f t="shared" si="14"/>
        <v>-2135</v>
      </c>
      <c r="M78" s="8">
        <f t="shared" si="15"/>
        <v>39260</v>
      </c>
      <c r="N78" s="8">
        <f t="shared" si="13"/>
        <v>94.842372267182029</v>
      </c>
      <c r="O78" s="8">
        <f t="shared" si="16"/>
        <v>37164.464393179544</v>
      </c>
      <c r="P78" s="8">
        <v>37052.971000000005</v>
      </c>
      <c r="Q78" s="8">
        <f t="shared" si="11"/>
        <v>89.510740427587891</v>
      </c>
      <c r="R78" s="8">
        <f t="shared" si="10"/>
        <v>94.378428425878766</v>
      </c>
      <c r="S78" s="8">
        <v>99.7</v>
      </c>
    </row>
    <row r="79" spans="1:19" ht="59.25" customHeight="1" x14ac:dyDescent="0.25">
      <c r="A79" s="11" t="s">
        <v>67</v>
      </c>
      <c r="B79" s="8">
        <v>288544</v>
      </c>
      <c r="C79" s="8">
        <v>4466</v>
      </c>
      <c r="D79" s="8">
        <v>293010</v>
      </c>
      <c r="E79" s="8">
        <v>1712.4</v>
      </c>
      <c r="F79" s="8">
        <v>294722.40000000002</v>
      </c>
      <c r="G79" s="9">
        <v>40024.6</v>
      </c>
      <c r="H79" s="8">
        <f t="shared" si="12"/>
        <v>334747</v>
      </c>
      <c r="I79" s="8"/>
      <c r="J79" s="8">
        <v>334747</v>
      </c>
      <c r="K79" s="15">
        <v>-842</v>
      </c>
      <c r="L79" s="8">
        <f t="shared" si="14"/>
        <v>45361</v>
      </c>
      <c r="M79" s="8">
        <f t="shared" si="15"/>
        <v>333905</v>
      </c>
      <c r="N79" s="8">
        <f t="shared" si="13"/>
        <v>115.72065265609403</v>
      </c>
      <c r="O79" s="8">
        <f t="shared" si="16"/>
        <v>334246.80523706897</v>
      </c>
      <c r="P79" s="8">
        <v>310181.03525999998</v>
      </c>
      <c r="Q79" s="8">
        <f t="shared" si="11"/>
        <v>107.49869526311412</v>
      </c>
      <c r="R79" s="8">
        <f t="shared" si="10"/>
        <v>92.894995660442333</v>
      </c>
      <c r="S79" s="8">
        <v>92.8</v>
      </c>
    </row>
    <row r="80" spans="1:19" ht="56.25" x14ac:dyDescent="0.25">
      <c r="A80" s="11" t="s">
        <v>68</v>
      </c>
      <c r="B80" s="8">
        <v>33272.199999999997</v>
      </c>
      <c r="C80" s="8"/>
      <c r="D80" s="8">
        <v>33272.199999999997</v>
      </c>
      <c r="E80" s="8"/>
      <c r="F80" s="8">
        <v>33272.199999999997</v>
      </c>
      <c r="G80" s="9"/>
      <c r="H80" s="8">
        <f t="shared" si="12"/>
        <v>33272.199999999997</v>
      </c>
      <c r="I80" s="8"/>
      <c r="J80" s="8">
        <v>33272.199999999997</v>
      </c>
      <c r="K80" s="15">
        <v>-28.9</v>
      </c>
      <c r="L80" s="8">
        <f t="shared" si="14"/>
        <v>-28.9</v>
      </c>
      <c r="M80" s="8">
        <f t="shared" si="15"/>
        <v>33243.299999999996</v>
      </c>
      <c r="N80" s="8">
        <f t="shared" si="13"/>
        <v>99.913140700043883</v>
      </c>
      <c r="O80" s="8">
        <f t="shared" si="16"/>
        <v>33238.389539999996</v>
      </c>
      <c r="P80" s="8">
        <v>33238.389539999996</v>
      </c>
      <c r="Q80" s="8">
        <f t="shared" si="11"/>
        <v>99.898382253052091</v>
      </c>
      <c r="R80" s="8">
        <f t="shared" si="10"/>
        <v>99.985228722780235</v>
      </c>
      <c r="S80" s="8">
        <v>100</v>
      </c>
    </row>
    <row r="81" spans="1:19" ht="37.5" x14ac:dyDescent="0.25">
      <c r="A81" s="11" t="s">
        <v>69</v>
      </c>
      <c r="B81" s="8">
        <v>358012.7</v>
      </c>
      <c r="C81" s="8">
        <v>-157988.5</v>
      </c>
      <c r="D81" s="8">
        <v>200024.2</v>
      </c>
      <c r="E81" s="8"/>
      <c r="F81" s="8">
        <v>200024.2</v>
      </c>
      <c r="G81" s="9">
        <v>-72537.600000000006</v>
      </c>
      <c r="H81" s="8">
        <f t="shared" si="12"/>
        <v>127486.6</v>
      </c>
      <c r="I81" s="8"/>
      <c r="J81" s="8">
        <v>127486.6</v>
      </c>
      <c r="K81" s="15">
        <v>-159.6</v>
      </c>
      <c r="L81" s="8">
        <f t="shared" si="14"/>
        <v>-230685.7</v>
      </c>
      <c r="M81" s="8">
        <f t="shared" si="15"/>
        <v>127327</v>
      </c>
      <c r="N81" s="8">
        <f t="shared" si="13"/>
        <v>35.564939456058404</v>
      </c>
      <c r="O81" s="8">
        <f t="shared" si="16"/>
        <v>77944.302290000007</v>
      </c>
      <c r="P81" s="8">
        <v>77944.302290000007</v>
      </c>
      <c r="Q81" s="8">
        <f t="shared" si="11"/>
        <v>21.771379141019302</v>
      </c>
      <c r="R81" s="8">
        <f t="shared" si="10"/>
        <v>61.21584761283939</v>
      </c>
      <c r="S81" s="8">
        <v>100</v>
      </c>
    </row>
    <row r="82" spans="1:19" ht="56.25" x14ac:dyDescent="0.25">
      <c r="A82" s="11" t="s">
        <v>9</v>
      </c>
      <c r="B82" s="8">
        <v>57553.7</v>
      </c>
      <c r="C82" s="8">
        <v>-330.5</v>
      </c>
      <c r="D82" s="8">
        <v>57223.199999999997</v>
      </c>
      <c r="E82" s="8">
        <v>588.79999999999995</v>
      </c>
      <c r="F82" s="8">
        <v>57812</v>
      </c>
      <c r="G82" s="9">
        <v>7988.9</v>
      </c>
      <c r="H82" s="8">
        <f t="shared" si="12"/>
        <v>65800.899999999994</v>
      </c>
      <c r="I82" s="8"/>
      <c r="J82" s="8">
        <v>65800.899999999994</v>
      </c>
      <c r="K82" s="15">
        <v>1656.7</v>
      </c>
      <c r="L82" s="8">
        <f t="shared" si="14"/>
        <v>9903.9</v>
      </c>
      <c r="M82" s="8">
        <f t="shared" si="15"/>
        <v>67457.599999999991</v>
      </c>
      <c r="N82" s="8">
        <f t="shared" si="13"/>
        <v>117.2081030411598</v>
      </c>
      <c r="O82" s="8">
        <f t="shared" si="16"/>
        <v>67531.880090452265</v>
      </c>
      <c r="P82" s="8">
        <v>67194.220690000002</v>
      </c>
      <c r="Q82" s="8">
        <f t="shared" si="11"/>
        <v>116.75047944788955</v>
      </c>
      <c r="R82" s="8">
        <f t="shared" si="10"/>
        <v>99.609563177462604</v>
      </c>
      <c r="S82" s="8">
        <v>99.5</v>
      </c>
    </row>
    <row r="83" spans="1:19" ht="75" x14ac:dyDescent="0.25">
      <c r="A83" s="11" t="s">
        <v>70</v>
      </c>
      <c r="B83" s="8">
        <v>1242969.1000000001</v>
      </c>
      <c r="C83" s="8">
        <v>156438.5</v>
      </c>
      <c r="D83" s="8">
        <v>1399407.6</v>
      </c>
      <c r="E83" s="8">
        <v>-2726.2</v>
      </c>
      <c r="F83" s="8">
        <v>1396681.4</v>
      </c>
      <c r="G83" s="9">
        <v>18035.3</v>
      </c>
      <c r="H83" s="8">
        <f t="shared" si="12"/>
        <v>1414716.7</v>
      </c>
      <c r="I83" s="8"/>
      <c r="J83" s="8">
        <v>1414716.7</v>
      </c>
      <c r="K83" s="15">
        <v>-504.5</v>
      </c>
      <c r="L83" s="8">
        <f t="shared" si="14"/>
        <v>171243.09999999998</v>
      </c>
      <c r="M83" s="8">
        <f t="shared" si="15"/>
        <v>1414212.2</v>
      </c>
      <c r="N83" s="8">
        <f t="shared" si="13"/>
        <v>113.77693942673233</v>
      </c>
      <c r="O83" s="8">
        <f t="shared" si="16"/>
        <v>1532130.854472362</v>
      </c>
      <c r="P83" s="8">
        <v>1524470.2002000001</v>
      </c>
      <c r="Q83" s="8">
        <f t="shared" si="11"/>
        <v>122.64747371435058</v>
      </c>
      <c r="R83" s="8">
        <f t="shared" si="10"/>
        <v>107.79642547278267</v>
      </c>
      <c r="S83" s="8">
        <v>99.5</v>
      </c>
    </row>
    <row r="84" spans="1:19" ht="37.5" x14ac:dyDescent="0.25">
      <c r="A84" s="11" t="s">
        <v>71</v>
      </c>
      <c r="B84" s="8"/>
      <c r="C84" s="8">
        <v>1500</v>
      </c>
      <c r="D84" s="8">
        <v>1500</v>
      </c>
      <c r="E84" s="8"/>
      <c r="F84" s="8">
        <v>1500</v>
      </c>
      <c r="G84" s="9"/>
      <c r="H84" s="8">
        <f t="shared" si="12"/>
        <v>1500</v>
      </c>
      <c r="I84" s="8"/>
      <c r="J84" s="8">
        <v>1500</v>
      </c>
      <c r="K84" s="15"/>
      <c r="L84" s="8">
        <f t="shared" si="14"/>
        <v>1500</v>
      </c>
      <c r="M84" s="8">
        <f t="shared" si="15"/>
        <v>1500</v>
      </c>
      <c r="N84" s="8"/>
      <c r="O84" s="8">
        <f t="shared" si="16"/>
        <v>1215.675</v>
      </c>
      <c r="P84" s="8">
        <v>1215.675</v>
      </c>
      <c r="Q84" s="8"/>
      <c r="R84" s="8">
        <f t="shared" si="10"/>
        <v>81.045000000000002</v>
      </c>
      <c r="S84" s="8">
        <v>100</v>
      </c>
    </row>
    <row r="85" spans="1:19" ht="59.25" customHeight="1" x14ac:dyDescent="0.25">
      <c r="A85" s="11" t="s">
        <v>72</v>
      </c>
      <c r="B85" s="8">
        <v>105104</v>
      </c>
      <c r="C85" s="8"/>
      <c r="D85" s="8">
        <v>105104</v>
      </c>
      <c r="E85" s="8"/>
      <c r="F85" s="8">
        <v>105104</v>
      </c>
      <c r="G85" s="9">
        <v>49500</v>
      </c>
      <c r="H85" s="8">
        <f t="shared" si="12"/>
        <v>154604</v>
      </c>
      <c r="I85" s="8"/>
      <c r="J85" s="8">
        <v>154604</v>
      </c>
      <c r="K85" s="15">
        <v>-1610.7</v>
      </c>
      <c r="L85" s="8">
        <f t="shared" si="14"/>
        <v>47889.3</v>
      </c>
      <c r="M85" s="8">
        <f>J85+K85</f>
        <v>152993.29999999999</v>
      </c>
      <c r="N85" s="8">
        <f t="shared" si="13"/>
        <v>145.5637273557619</v>
      </c>
      <c r="O85" s="8">
        <f t="shared" si="16"/>
        <v>170742.08631016043</v>
      </c>
      <c r="P85" s="8">
        <v>159643.85070000001</v>
      </c>
      <c r="Q85" s="8">
        <f t="shared" ref="Q85:Q101" si="17">P85/B85*100</f>
        <v>151.89131783757043</v>
      </c>
      <c r="R85" s="8">
        <f t="shared" ref="R85:R116" si="18">P85/M85*100</f>
        <v>104.34695552027445</v>
      </c>
      <c r="S85" s="8">
        <v>93.5</v>
      </c>
    </row>
    <row r="86" spans="1:19" ht="38.25" thickBot="1" x14ac:dyDescent="0.3">
      <c r="A86" s="11" t="s">
        <v>73</v>
      </c>
      <c r="B86" s="8">
        <v>1631722.9</v>
      </c>
      <c r="C86" s="8">
        <v>77469.3</v>
      </c>
      <c r="D86" s="8">
        <v>1709192.2</v>
      </c>
      <c r="E86" s="8">
        <v>155904.79999999999</v>
      </c>
      <c r="F86" s="8">
        <v>1865097</v>
      </c>
      <c r="G86" s="9">
        <v>2710.8</v>
      </c>
      <c r="H86" s="8">
        <f t="shared" si="12"/>
        <v>1867807.8</v>
      </c>
      <c r="I86" s="8"/>
      <c r="J86" s="8">
        <v>1867807.8</v>
      </c>
      <c r="K86" s="15">
        <v>6145.6</v>
      </c>
      <c r="L86" s="8">
        <f t="shared" si="14"/>
        <v>242230.49999999997</v>
      </c>
      <c r="M86" s="8">
        <f t="shared" si="15"/>
        <v>1873953.4000000001</v>
      </c>
      <c r="N86" s="8">
        <f t="shared" si="13"/>
        <v>114.84507571720665</v>
      </c>
      <c r="O86" s="8">
        <f t="shared" si="16"/>
        <v>1816388.7858253459</v>
      </c>
      <c r="P86" s="8">
        <v>1705589.0698899999</v>
      </c>
      <c r="Q86" s="8">
        <f t="shared" si="17"/>
        <v>104.52688197793879</v>
      </c>
      <c r="R86" s="8">
        <f t="shared" si="18"/>
        <v>91.015554062870493</v>
      </c>
      <c r="S86" s="8">
        <v>93.9</v>
      </c>
    </row>
    <row r="87" spans="1:19" ht="108" customHeight="1" thickBot="1" x14ac:dyDescent="0.3">
      <c r="A87" s="28" t="s">
        <v>74</v>
      </c>
      <c r="B87" s="29">
        <v>146941</v>
      </c>
      <c r="C87" s="29">
        <v>13910</v>
      </c>
      <c r="D87" s="29">
        <v>160851</v>
      </c>
      <c r="E87" s="29"/>
      <c r="F87" s="29">
        <v>160851</v>
      </c>
      <c r="G87" s="29">
        <v>8500</v>
      </c>
      <c r="H87" s="29">
        <f t="shared" si="12"/>
        <v>169351</v>
      </c>
      <c r="I87" s="29"/>
      <c r="J87" s="29">
        <v>169351</v>
      </c>
      <c r="K87" s="29">
        <v>-29263</v>
      </c>
      <c r="L87" s="29">
        <f t="shared" si="14"/>
        <v>-6853</v>
      </c>
      <c r="M87" s="29">
        <f t="shared" si="15"/>
        <v>140088</v>
      </c>
      <c r="N87" s="29">
        <f t="shared" si="13"/>
        <v>95.336223382173799</v>
      </c>
      <c r="O87" s="29">
        <f t="shared" si="16"/>
        <v>139955.61377</v>
      </c>
      <c r="P87" s="29">
        <v>139955.61377</v>
      </c>
      <c r="Q87" s="29">
        <f t="shared" si="17"/>
        <v>95.246128561803715</v>
      </c>
      <c r="R87" s="30">
        <f t="shared" si="18"/>
        <v>99.905497808520366</v>
      </c>
      <c r="S87" s="29">
        <v>100</v>
      </c>
    </row>
    <row r="88" spans="1:19" ht="75" x14ac:dyDescent="0.25">
      <c r="A88" s="11" t="s">
        <v>75</v>
      </c>
      <c r="B88" s="8">
        <v>4910</v>
      </c>
      <c r="C88" s="8">
        <v>13910</v>
      </c>
      <c r="D88" s="8">
        <v>18820</v>
      </c>
      <c r="E88" s="8"/>
      <c r="F88" s="8">
        <v>18820</v>
      </c>
      <c r="G88" s="9">
        <v>7500</v>
      </c>
      <c r="H88" s="8">
        <f t="shared" si="12"/>
        <v>26320</v>
      </c>
      <c r="I88" s="8"/>
      <c r="J88" s="8">
        <v>26320</v>
      </c>
      <c r="K88" s="15">
        <v>10737</v>
      </c>
      <c r="L88" s="8">
        <f t="shared" si="14"/>
        <v>32147</v>
      </c>
      <c r="M88" s="8">
        <f t="shared" si="15"/>
        <v>37057</v>
      </c>
      <c r="N88" s="8">
        <f t="shared" si="13"/>
        <v>754.72505091649703</v>
      </c>
      <c r="O88" s="8">
        <f t="shared" si="16"/>
        <v>37061.675445445449</v>
      </c>
      <c r="P88" s="8">
        <v>37024.613770000004</v>
      </c>
      <c r="Q88" s="8">
        <f t="shared" si="17"/>
        <v>754.06545356415484</v>
      </c>
      <c r="R88" s="8">
        <f t="shared" si="18"/>
        <v>99.912604285290243</v>
      </c>
      <c r="S88" s="8">
        <v>99.9</v>
      </c>
    </row>
    <row r="89" spans="1:19" ht="56.25" x14ac:dyDescent="0.25">
      <c r="A89" s="11" t="s">
        <v>76</v>
      </c>
      <c r="B89" s="8">
        <v>250</v>
      </c>
      <c r="C89" s="8"/>
      <c r="D89" s="8">
        <v>250</v>
      </c>
      <c r="E89" s="8"/>
      <c r="F89" s="8">
        <v>250</v>
      </c>
      <c r="G89" s="9">
        <v>1000</v>
      </c>
      <c r="H89" s="8">
        <f t="shared" si="12"/>
        <v>1250</v>
      </c>
      <c r="I89" s="8"/>
      <c r="J89" s="8">
        <v>1250</v>
      </c>
      <c r="K89" s="15"/>
      <c r="L89" s="8">
        <f t="shared" si="14"/>
        <v>1000</v>
      </c>
      <c r="M89" s="8">
        <f t="shared" si="15"/>
        <v>1250</v>
      </c>
      <c r="N89" s="8">
        <f t="shared" si="13"/>
        <v>500</v>
      </c>
      <c r="O89" s="8">
        <f t="shared" si="16"/>
        <v>1150</v>
      </c>
      <c r="P89" s="8">
        <v>1150</v>
      </c>
      <c r="Q89" s="8">
        <f t="shared" si="17"/>
        <v>459.99999999999994</v>
      </c>
      <c r="R89" s="8">
        <f t="shared" si="18"/>
        <v>92</v>
      </c>
      <c r="S89" s="8">
        <v>100</v>
      </c>
    </row>
    <row r="90" spans="1:19" ht="57" thickBot="1" x14ac:dyDescent="0.3">
      <c r="A90" s="11" t="s">
        <v>77</v>
      </c>
      <c r="B90" s="8">
        <v>141781</v>
      </c>
      <c r="C90" s="8"/>
      <c r="D90" s="8">
        <v>141781</v>
      </c>
      <c r="E90" s="8"/>
      <c r="F90" s="8">
        <v>141781</v>
      </c>
      <c r="G90" s="9"/>
      <c r="H90" s="8">
        <f t="shared" si="12"/>
        <v>141781</v>
      </c>
      <c r="I90" s="8"/>
      <c r="J90" s="8">
        <v>141781</v>
      </c>
      <c r="K90" s="15">
        <v>-40000</v>
      </c>
      <c r="L90" s="8">
        <f t="shared" si="14"/>
        <v>-40000</v>
      </c>
      <c r="M90" s="8">
        <f t="shared" si="15"/>
        <v>101781</v>
      </c>
      <c r="N90" s="8">
        <f t="shared" si="13"/>
        <v>71.787475049548249</v>
      </c>
      <c r="O90" s="8">
        <f t="shared" si="16"/>
        <v>101781</v>
      </c>
      <c r="P90" s="8">
        <v>101781</v>
      </c>
      <c r="Q90" s="8">
        <f t="shared" si="17"/>
        <v>71.787475049548249</v>
      </c>
      <c r="R90" s="8">
        <f t="shared" si="18"/>
        <v>100</v>
      </c>
      <c r="S90" s="8">
        <v>100</v>
      </c>
    </row>
    <row r="91" spans="1:19" ht="106.5" customHeight="1" thickBot="1" x14ac:dyDescent="0.3">
      <c r="A91" s="28" t="s">
        <v>78</v>
      </c>
      <c r="B91" s="29">
        <v>6711995.7000000002</v>
      </c>
      <c r="C91" s="29">
        <v>1963546.3</v>
      </c>
      <c r="D91" s="29">
        <v>8675542</v>
      </c>
      <c r="E91" s="29">
        <v>161449.29999999999</v>
      </c>
      <c r="F91" s="29">
        <v>8836991.3000000007</v>
      </c>
      <c r="G91" s="29">
        <v>635444.69999999995</v>
      </c>
      <c r="H91" s="29">
        <f t="shared" si="12"/>
        <v>9472436</v>
      </c>
      <c r="I91" s="29"/>
      <c r="J91" s="29">
        <v>9472436</v>
      </c>
      <c r="K91" s="29">
        <v>-325663.2</v>
      </c>
      <c r="L91" s="29">
        <f t="shared" si="14"/>
        <v>2434777.0999999996</v>
      </c>
      <c r="M91" s="29">
        <f t="shared" si="15"/>
        <v>9146772.8000000007</v>
      </c>
      <c r="N91" s="29">
        <f t="shared" si="13"/>
        <v>136.27500983053372</v>
      </c>
      <c r="O91" s="29">
        <f t="shared" si="16"/>
        <v>9144932.6949312184</v>
      </c>
      <c r="P91" s="29">
        <v>8641961.3967100009</v>
      </c>
      <c r="Q91" s="29">
        <f t="shared" si="17"/>
        <v>128.75397695368011</v>
      </c>
      <c r="R91" s="30">
        <f t="shared" si="18"/>
        <v>94.480988930981212</v>
      </c>
      <c r="S91" s="29">
        <v>94.5</v>
      </c>
    </row>
    <row r="92" spans="1:19" ht="37.5" x14ac:dyDescent="0.25">
      <c r="A92" s="11" t="s">
        <v>79</v>
      </c>
      <c r="B92" s="8">
        <v>301419</v>
      </c>
      <c r="C92" s="8">
        <v>156018.6</v>
      </c>
      <c r="D92" s="8">
        <v>457437.6</v>
      </c>
      <c r="E92" s="8">
        <v>161018.6</v>
      </c>
      <c r="F92" s="8">
        <v>618456.19999999995</v>
      </c>
      <c r="G92" s="9">
        <v>134763.9</v>
      </c>
      <c r="H92" s="8">
        <f t="shared" si="12"/>
        <v>753220.1</v>
      </c>
      <c r="I92" s="8"/>
      <c r="J92" s="8">
        <v>753220.1</v>
      </c>
      <c r="K92" s="15">
        <v>60865.599999999999</v>
      </c>
      <c r="L92" s="8">
        <f t="shared" si="14"/>
        <v>512666.69999999995</v>
      </c>
      <c r="M92" s="8">
        <f t="shared" si="15"/>
        <v>814085.7</v>
      </c>
      <c r="N92" s="8">
        <f t="shared" si="13"/>
        <v>270.08440078429027</v>
      </c>
      <c r="O92" s="8">
        <f t="shared" si="16"/>
        <v>814299.12272164947</v>
      </c>
      <c r="P92" s="8">
        <v>789870.14904000005</v>
      </c>
      <c r="Q92" s="8">
        <f t="shared" si="17"/>
        <v>262.05055057577658</v>
      </c>
      <c r="R92" s="8">
        <f t="shared" si="18"/>
        <v>97.025429760036332</v>
      </c>
      <c r="S92" s="8">
        <v>97</v>
      </c>
    </row>
    <row r="93" spans="1:19" ht="37.5" x14ac:dyDescent="0.25">
      <c r="A93" s="11" t="s">
        <v>80</v>
      </c>
      <c r="B93" s="8">
        <v>6202359.5999999996</v>
      </c>
      <c r="C93" s="8">
        <v>1454397.5</v>
      </c>
      <c r="D93" s="8">
        <v>7656757.0999999996</v>
      </c>
      <c r="E93" s="8">
        <v>-12161.7</v>
      </c>
      <c r="F93" s="8">
        <v>7644595.4000000004</v>
      </c>
      <c r="G93" s="9">
        <v>572283.30000000005</v>
      </c>
      <c r="H93" s="8">
        <f t="shared" si="12"/>
        <v>8216878.7000000002</v>
      </c>
      <c r="I93" s="8"/>
      <c r="J93" s="8">
        <v>8216878.7000000002</v>
      </c>
      <c r="K93" s="15">
        <v>-363528.2</v>
      </c>
      <c r="L93" s="8">
        <f t="shared" si="14"/>
        <v>1650990.9000000001</v>
      </c>
      <c r="M93" s="8">
        <f t="shared" si="15"/>
        <v>7853350.5</v>
      </c>
      <c r="N93" s="8">
        <f t="shared" si="13"/>
        <v>126.61875490095737</v>
      </c>
      <c r="O93" s="8">
        <f t="shared" si="16"/>
        <v>7850657.2834453769</v>
      </c>
      <c r="P93" s="8">
        <v>7473825.7338399999</v>
      </c>
      <c r="Q93" s="8">
        <f t="shared" si="17"/>
        <v>120.49971649241364</v>
      </c>
      <c r="R93" s="8">
        <f t="shared" si="18"/>
        <v>95.16735225099147</v>
      </c>
      <c r="S93" s="8">
        <v>95.2</v>
      </c>
    </row>
    <row r="94" spans="1:19" ht="56.25" x14ac:dyDescent="0.25">
      <c r="A94" s="11" t="s">
        <v>9</v>
      </c>
      <c r="B94" s="8">
        <v>37274.9</v>
      </c>
      <c r="C94" s="8">
        <v>60.2</v>
      </c>
      <c r="D94" s="8">
        <v>37335.1</v>
      </c>
      <c r="E94" s="8">
        <v>430.7</v>
      </c>
      <c r="F94" s="8">
        <v>37765.800000000003</v>
      </c>
      <c r="G94" s="9">
        <v>488.9</v>
      </c>
      <c r="H94" s="8">
        <f t="shared" si="12"/>
        <v>38254.700000000004</v>
      </c>
      <c r="I94" s="8"/>
      <c r="J94" s="8">
        <v>38254.700000000004</v>
      </c>
      <c r="K94" s="15">
        <v>-365.7</v>
      </c>
      <c r="L94" s="8">
        <f t="shared" si="14"/>
        <v>614.09999999999991</v>
      </c>
      <c r="M94" s="8">
        <f t="shared" si="15"/>
        <v>37889.000000000007</v>
      </c>
      <c r="N94" s="8">
        <f t="shared" si="13"/>
        <v>101.64748932928059</v>
      </c>
      <c r="O94" s="8">
        <f t="shared" si="16"/>
        <v>38060.121457489877</v>
      </c>
      <c r="P94" s="8">
        <v>37603.4</v>
      </c>
      <c r="Q94" s="8">
        <f t="shared" si="17"/>
        <v>100.88129009065081</v>
      </c>
      <c r="R94" s="8">
        <f t="shared" si="18"/>
        <v>99.246219219298453</v>
      </c>
      <c r="S94" s="8">
        <v>98.8</v>
      </c>
    </row>
    <row r="95" spans="1:19" ht="39" customHeight="1" thickBot="1" x14ac:dyDescent="0.3">
      <c r="A95" s="11" t="s">
        <v>81</v>
      </c>
      <c r="B95" s="8">
        <v>170942.2</v>
      </c>
      <c r="C95" s="8">
        <v>353070</v>
      </c>
      <c r="D95" s="8">
        <v>524012.2</v>
      </c>
      <c r="E95" s="8">
        <v>12161.7</v>
      </c>
      <c r="F95" s="8">
        <v>536173.9</v>
      </c>
      <c r="G95" s="9">
        <v>-72091.399999999994</v>
      </c>
      <c r="H95" s="8">
        <f t="shared" si="12"/>
        <v>464082.5</v>
      </c>
      <c r="I95" s="8"/>
      <c r="J95" s="8">
        <v>464082.5</v>
      </c>
      <c r="K95" s="15">
        <v>-22634.9</v>
      </c>
      <c r="L95" s="8">
        <f t="shared" si="14"/>
        <v>270505.40000000002</v>
      </c>
      <c r="M95" s="8">
        <f t="shared" si="15"/>
        <v>441447.6</v>
      </c>
      <c r="N95" s="8">
        <f t="shared" si="13"/>
        <v>258.24378064632373</v>
      </c>
      <c r="O95" s="8">
        <f t="shared" si="16"/>
        <v>441272.16817357513</v>
      </c>
      <c r="P95" s="8">
        <v>340662.11382999999</v>
      </c>
      <c r="Q95" s="8">
        <f t="shared" si="17"/>
        <v>199.28497107794328</v>
      </c>
      <c r="R95" s="8">
        <f t="shared" si="18"/>
        <v>77.169320623784117</v>
      </c>
      <c r="S95" s="8">
        <v>77.2</v>
      </c>
    </row>
    <row r="96" spans="1:19" ht="108.75" customHeight="1" thickBot="1" x14ac:dyDescent="0.3">
      <c r="A96" s="28" t="s">
        <v>82</v>
      </c>
      <c r="B96" s="29">
        <v>298425.7</v>
      </c>
      <c r="C96" s="29">
        <v>181316.6</v>
      </c>
      <c r="D96" s="29">
        <v>479742.3</v>
      </c>
      <c r="E96" s="29">
        <v>32688.400000000001</v>
      </c>
      <c r="F96" s="29">
        <v>512430.7</v>
      </c>
      <c r="G96" s="29">
        <v>159785.60000000001</v>
      </c>
      <c r="H96" s="29">
        <f t="shared" si="12"/>
        <v>672216.3</v>
      </c>
      <c r="I96" s="29"/>
      <c r="J96" s="29">
        <v>672216.3</v>
      </c>
      <c r="K96" s="29">
        <v>-9800.5</v>
      </c>
      <c r="L96" s="29">
        <f t="shared" si="14"/>
        <v>363990.1</v>
      </c>
      <c r="M96" s="29">
        <f t="shared" si="15"/>
        <v>662415.80000000005</v>
      </c>
      <c r="N96" s="29">
        <f t="shared" si="13"/>
        <v>221.97009171797202</v>
      </c>
      <c r="O96" s="29">
        <f t="shared" si="16"/>
        <v>655992.15843750001</v>
      </c>
      <c r="P96" s="29">
        <v>566777.22489000007</v>
      </c>
      <c r="Q96" s="29">
        <f t="shared" si="17"/>
        <v>189.92239103066527</v>
      </c>
      <c r="R96" s="30">
        <f t="shared" si="18"/>
        <v>85.562153694099692</v>
      </c>
      <c r="S96" s="29">
        <v>86.4</v>
      </c>
    </row>
    <row r="97" spans="1:19" ht="81" customHeight="1" x14ac:dyDescent="0.25">
      <c r="A97" s="11" t="s">
        <v>83</v>
      </c>
      <c r="B97" s="8">
        <v>213243.3</v>
      </c>
      <c r="C97" s="8">
        <v>181656.6</v>
      </c>
      <c r="D97" s="8">
        <v>394899.9</v>
      </c>
      <c r="E97" s="8">
        <v>30707.1</v>
      </c>
      <c r="F97" s="8">
        <v>425607</v>
      </c>
      <c r="G97" s="9">
        <v>137056.79999999999</v>
      </c>
      <c r="H97" s="8">
        <f t="shared" si="12"/>
        <v>562663.80000000005</v>
      </c>
      <c r="I97" s="8"/>
      <c r="J97" s="8">
        <v>562663.80000000005</v>
      </c>
      <c r="K97" s="15">
        <v>-9800.5</v>
      </c>
      <c r="L97" s="8">
        <f t="shared" si="14"/>
        <v>339620</v>
      </c>
      <c r="M97" s="8">
        <f t="shared" si="15"/>
        <v>552863.30000000005</v>
      </c>
      <c r="N97" s="8">
        <f t="shared" si="13"/>
        <v>259.26408942273923</v>
      </c>
      <c r="O97" s="8">
        <f t="shared" si="16"/>
        <v>545171.86028235289</v>
      </c>
      <c r="P97" s="8">
        <v>463396.08123999997</v>
      </c>
      <c r="Q97" s="8">
        <f t="shared" si="17"/>
        <v>217.30862411151955</v>
      </c>
      <c r="R97" s="8">
        <f t="shared" si="18"/>
        <v>83.81747915623987</v>
      </c>
      <c r="S97" s="8">
        <v>85</v>
      </c>
    </row>
    <row r="98" spans="1:19" ht="150" x14ac:dyDescent="0.25">
      <c r="A98" s="11" t="s">
        <v>84</v>
      </c>
      <c r="B98" s="8">
        <v>35581.800000000003</v>
      </c>
      <c r="C98" s="8"/>
      <c r="D98" s="8">
        <v>35581.800000000003</v>
      </c>
      <c r="E98" s="8">
        <v>973.2</v>
      </c>
      <c r="F98" s="8">
        <v>36555</v>
      </c>
      <c r="G98" s="9">
        <v>21390.7</v>
      </c>
      <c r="H98" s="8">
        <f t="shared" si="12"/>
        <v>57945.7</v>
      </c>
      <c r="I98" s="8"/>
      <c r="J98" s="8">
        <v>57945.7</v>
      </c>
      <c r="K98" s="15"/>
      <c r="L98" s="8">
        <f t="shared" si="14"/>
        <v>22363.9</v>
      </c>
      <c r="M98" s="8">
        <f t="shared" si="15"/>
        <v>57945.7</v>
      </c>
      <c r="N98" s="8">
        <f t="shared" si="13"/>
        <v>162.8520760613572</v>
      </c>
      <c r="O98" s="8">
        <f t="shared" si="16"/>
        <v>52501.2</v>
      </c>
      <c r="P98" s="8">
        <v>52501.2</v>
      </c>
      <c r="Q98" s="8">
        <f t="shared" si="17"/>
        <v>147.55071412913341</v>
      </c>
      <c r="R98" s="8">
        <f t="shared" si="18"/>
        <v>90.604134560459187</v>
      </c>
      <c r="S98" s="8">
        <v>100</v>
      </c>
    </row>
    <row r="99" spans="1:19" ht="48" customHeight="1" x14ac:dyDescent="0.25">
      <c r="A99" s="11" t="s">
        <v>9</v>
      </c>
      <c r="B99" s="8">
        <v>33066.9</v>
      </c>
      <c r="C99" s="8">
        <v>-340</v>
      </c>
      <c r="D99" s="8">
        <v>32726.9</v>
      </c>
      <c r="E99" s="8">
        <v>1008.1</v>
      </c>
      <c r="F99" s="8">
        <v>33735</v>
      </c>
      <c r="G99" s="9">
        <v>1338.1</v>
      </c>
      <c r="H99" s="8">
        <f t="shared" si="12"/>
        <v>35073.1</v>
      </c>
      <c r="I99" s="8"/>
      <c r="J99" s="8">
        <v>35073.1</v>
      </c>
      <c r="K99" s="15"/>
      <c r="L99" s="8">
        <f t="shared" si="14"/>
        <v>2006.1999999999998</v>
      </c>
      <c r="M99" s="8">
        <f t="shared" si="15"/>
        <v>35073.1</v>
      </c>
      <c r="N99" s="8">
        <f t="shared" si="13"/>
        <v>106.06709428461694</v>
      </c>
      <c r="O99" s="8">
        <f t="shared" si="16"/>
        <v>35241.375165829144</v>
      </c>
      <c r="P99" s="8">
        <v>35065.168290000001</v>
      </c>
      <c r="Q99" s="8">
        <f t="shared" si="17"/>
        <v>106.04310742766936</v>
      </c>
      <c r="R99" s="8">
        <f t="shared" si="18"/>
        <v>99.977385204045277</v>
      </c>
      <c r="S99" s="8">
        <v>99.5</v>
      </c>
    </row>
    <row r="100" spans="1:19" ht="48" customHeight="1" thickBot="1" x14ac:dyDescent="0.3">
      <c r="A100" s="11" t="s">
        <v>85</v>
      </c>
      <c r="B100" s="8">
        <v>16533.7</v>
      </c>
      <c r="C100" s="8"/>
      <c r="D100" s="8">
        <v>16533.7</v>
      </c>
      <c r="E100" s="8"/>
      <c r="F100" s="8">
        <v>16533.7</v>
      </c>
      <c r="G100" s="10"/>
      <c r="H100" s="8">
        <f t="shared" si="12"/>
        <v>16533.7</v>
      </c>
      <c r="I100" s="8"/>
      <c r="J100" s="8">
        <v>16533.7</v>
      </c>
      <c r="K100" s="15"/>
      <c r="L100" s="8"/>
      <c r="M100" s="8">
        <f t="shared" si="15"/>
        <v>16533.7</v>
      </c>
      <c r="N100" s="8">
        <f t="shared" si="13"/>
        <v>100</v>
      </c>
      <c r="O100" s="8">
        <f t="shared" si="16"/>
        <v>15958.400968718466</v>
      </c>
      <c r="P100" s="8">
        <v>15814.77536</v>
      </c>
      <c r="Q100" s="8">
        <f t="shared" si="17"/>
        <v>95.651761916570393</v>
      </c>
      <c r="R100" s="8">
        <f t="shared" si="18"/>
        <v>95.651761916570393</v>
      </c>
      <c r="S100" s="8">
        <v>99.1</v>
      </c>
    </row>
    <row r="101" spans="1:19" ht="92.25" customHeight="1" thickBot="1" x14ac:dyDescent="0.3">
      <c r="A101" s="28" t="s">
        <v>86</v>
      </c>
      <c r="B101" s="29">
        <v>87763.4</v>
      </c>
      <c r="C101" s="29">
        <v>-1171.0999999999999</v>
      </c>
      <c r="D101" s="29">
        <v>86592.3</v>
      </c>
      <c r="E101" s="29">
        <v>-1303.5</v>
      </c>
      <c r="F101" s="29">
        <v>85288.8</v>
      </c>
      <c r="G101" s="29">
        <v>1933.9</v>
      </c>
      <c r="H101" s="29">
        <f t="shared" ref="H101:H132" si="19">F101+G101</f>
        <v>87222.7</v>
      </c>
      <c r="I101" s="29"/>
      <c r="J101" s="29">
        <v>87222.7</v>
      </c>
      <c r="K101" s="29">
        <v>-4595.1000000000004</v>
      </c>
      <c r="L101" s="29">
        <f t="shared" si="14"/>
        <v>-5135.8</v>
      </c>
      <c r="M101" s="29">
        <f t="shared" si="15"/>
        <v>82627.599999999991</v>
      </c>
      <c r="N101" s="29">
        <f t="shared" si="13"/>
        <v>94.148130086117902</v>
      </c>
      <c r="O101" s="29">
        <f t="shared" si="16"/>
        <v>81270.506609625678</v>
      </c>
      <c r="P101" s="29">
        <v>75987.923680000007</v>
      </c>
      <c r="Q101" s="29">
        <f t="shared" si="17"/>
        <v>86.582702675602832</v>
      </c>
      <c r="R101" s="30">
        <f t="shared" si="18"/>
        <v>91.964335984586285</v>
      </c>
      <c r="S101" s="29">
        <v>93.5</v>
      </c>
    </row>
    <row r="102" spans="1:19" ht="58.5" customHeight="1" x14ac:dyDescent="0.25">
      <c r="A102" s="11" t="s">
        <v>87</v>
      </c>
      <c r="B102" s="8"/>
      <c r="C102" s="8">
        <v>5000</v>
      </c>
      <c r="D102" s="8">
        <v>5000</v>
      </c>
      <c r="E102" s="8"/>
      <c r="F102" s="8">
        <v>5000</v>
      </c>
      <c r="G102" s="9">
        <v>98</v>
      </c>
      <c r="H102" s="8">
        <f t="shared" si="19"/>
        <v>5098</v>
      </c>
      <c r="I102" s="8"/>
      <c r="J102" s="8">
        <v>5098</v>
      </c>
      <c r="K102" s="15"/>
      <c r="L102" s="8">
        <f t="shared" si="14"/>
        <v>5098</v>
      </c>
      <c r="M102" s="8">
        <f t="shared" si="15"/>
        <v>5098</v>
      </c>
      <c r="N102" s="8"/>
      <c r="O102" s="8">
        <f t="shared" si="16"/>
        <v>5098</v>
      </c>
      <c r="P102" s="8">
        <v>5098</v>
      </c>
      <c r="Q102" s="8"/>
      <c r="R102" s="8">
        <f t="shared" si="18"/>
        <v>100</v>
      </c>
      <c r="S102" s="8">
        <v>100</v>
      </c>
    </row>
    <row r="103" spans="1:19" ht="60.75" customHeight="1" x14ac:dyDescent="0.25">
      <c r="A103" s="11" t="s">
        <v>88</v>
      </c>
      <c r="B103" s="8">
        <v>20884.5</v>
      </c>
      <c r="C103" s="8">
        <v>-5059.1000000000004</v>
      </c>
      <c r="D103" s="8">
        <v>15825.4</v>
      </c>
      <c r="E103" s="8">
        <v>-1502.5</v>
      </c>
      <c r="F103" s="8">
        <v>14322.9</v>
      </c>
      <c r="G103" s="9">
        <v>-495.5</v>
      </c>
      <c r="H103" s="8">
        <f t="shared" si="19"/>
        <v>13827.4</v>
      </c>
      <c r="I103" s="8"/>
      <c r="J103" s="8">
        <v>13827.4</v>
      </c>
      <c r="K103" s="15">
        <v>-2268.6999999999998</v>
      </c>
      <c r="L103" s="8">
        <f t="shared" si="14"/>
        <v>-9325.7999999999993</v>
      </c>
      <c r="M103" s="8">
        <f t="shared" si="15"/>
        <v>11558.7</v>
      </c>
      <c r="N103" s="8">
        <f t="shared" si="13"/>
        <v>55.345830639948289</v>
      </c>
      <c r="O103" s="8">
        <f t="shared" si="16"/>
        <v>10431.889101338431</v>
      </c>
      <c r="P103" s="8">
        <v>5455.8779999999997</v>
      </c>
      <c r="Q103" s="8">
        <f t="shared" ref="Q103:Q123" si="20">P103/B103*100</f>
        <v>26.124053724053724</v>
      </c>
      <c r="R103" s="8">
        <f t="shared" si="18"/>
        <v>47.201484596018581</v>
      </c>
      <c r="S103" s="8">
        <v>52.3</v>
      </c>
    </row>
    <row r="104" spans="1:19" ht="63.75" customHeight="1" x14ac:dyDescent="0.25">
      <c r="A104" s="11" t="s">
        <v>9</v>
      </c>
      <c r="B104" s="8">
        <v>38973.5</v>
      </c>
      <c r="C104" s="8"/>
      <c r="D104" s="8">
        <v>38973.5</v>
      </c>
      <c r="E104" s="8">
        <v>199</v>
      </c>
      <c r="F104" s="8">
        <v>39172.5</v>
      </c>
      <c r="G104" s="9">
        <v>344.3</v>
      </c>
      <c r="H104" s="8">
        <f t="shared" si="19"/>
        <v>39516.800000000003</v>
      </c>
      <c r="I104" s="8"/>
      <c r="J104" s="8">
        <v>39516.800000000003</v>
      </c>
      <c r="K104" s="15">
        <v>-2326.4</v>
      </c>
      <c r="L104" s="8">
        <f t="shared" si="14"/>
        <v>-1783.1000000000001</v>
      </c>
      <c r="M104" s="8">
        <f t="shared" si="15"/>
        <v>37190.400000000001</v>
      </c>
      <c r="N104" s="8">
        <f t="shared" si="13"/>
        <v>95.424839955354273</v>
      </c>
      <c r="O104" s="8">
        <f t="shared" si="16"/>
        <v>39597.725151209677</v>
      </c>
      <c r="P104" s="8">
        <v>39280.943350000001</v>
      </c>
      <c r="Q104" s="8">
        <f t="shared" si="20"/>
        <v>100.78885229707366</v>
      </c>
      <c r="R104" s="8">
        <f t="shared" si="18"/>
        <v>105.62119081806058</v>
      </c>
      <c r="S104" s="8">
        <v>99.2</v>
      </c>
    </row>
    <row r="105" spans="1:19" ht="61.5" customHeight="1" thickBot="1" x14ac:dyDescent="0.3">
      <c r="A105" s="11" t="s">
        <v>89</v>
      </c>
      <c r="B105" s="8">
        <v>27905.4</v>
      </c>
      <c r="C105" s="8">
        <v>-1112</v>
      </c>
      <c r="D105" s="8">
        <v>26793.4</v>
      </c>
      <c r="E105" s="8"/>
      <c r="F105" s="8">
        <v>26793.4</v>
      </c>
      <c r="G105" s="9">
        <v>1987.1</v>
      </c>
      <c r="H105" s="8">
        <f t="shared" si="19"/>
        <v>28780.5</v>
      </c>
      <c r="I105" s="8"/>
      <c r="J105" s="8">
        <v>28780.5</v>
      </c>
      <c r="K105" s="15"/>
      <c r="L105" s="8">
        <f t="shared" si="14"/>
        <v>875.09999999999991</v>
      </c>
      <c r="M105" s="8">
        <f t="shared" si="15"/>
        <v>28780.5</v>
      </c>
      <c r="N105" s="8">
        <f t="shared" si="13"/>
        <v>103.13595218129822</v>
      </c>
      <c r="O105" s="8">
        <f t="shared" si="16"/>
        <v>26153.102330000002</v>
      </c>
      <c r="P105" s="8">
        <v>26153.102330000002</v>
      </c>
      <c r="Q105" s="8">
        <f t="shared" si="20"/>
        <v>93.720578561855419</v>
      </c>
      <c r="R105" s="8">
        <f t="shared" si="18"/>
        <v>90.870910269105821</v>
      </c>
      <c r="S105" s="8">
        <v>100</v>
      </c>
    </row>
    <row r="106" spans="1:19" ht="89.25" customHeight="1" thickBot="1" x14ac:dyDescent="0.3">
      <c r="A106" s="28" t="s">
        <v>90</v>
      </c>
      <c r="B106" s="29">
        <v>5557256.5999999996</v>
      </c>
      <c r="C106" s="29">
        <v>595319.6</v>
      </c>
      <c r="D106" s="29">
        <v>6152576.2000000002</v>
      </c>
      <c r="E106" s="29">
        <v>1474347.8</v>
      </c>
      <c r="F106" s="29">
        <v>7626924</v>
      </c>
      <c r="G106" s="29">
        <v>1460584.3</v>
      </c>
      <c r="H106" s="29">
        <f t="shared" si="19"/>
        <v>9087508.3000000007</v>
      </c>
      <c r="I106" s="29">
        <v>83435.899999999994</v>
      </c>
      <c r="J106" s="29">
        <v>9170944.2000000011</v>
      </c>
      <c r="K106" s="29">
        <v>489968.6</v>
      </c>
      <c r="L106" s="29">
        <f t="shared" si="14"/>
        <v>4103656.2</v>
      </c>
      <c r="M106" s="29">
        <f t="shared" si="15"/>
        <v>9660912.8000000007</v>
      </c>
      <c r="N106" s="29">
        <f t="shared" si="13"/>
        <v>173.84320169775859</v>
      </c>
      <c r="O106" s="29">
        <f t="shared" si="16"/>
        <v>8651062.7446774207</v>
      </c>
      <c r="P106" s="29">
        <v>8045488.3525500009</v>
      </c>
      <c r="Q106" s="29">
        <f t="shared" si="20"/>
        <v>144.77446214288543</v>
      </c>
      <c r="R106" s="30">
        <f t="shared" si="18"/>
        <v>83.278759669065636</v>
      </c>
      <c r="S106" s="29">
        <v>93</v>
      </c>
    </row>
    <row r="107" spans="1:19" ht="56.25" x14ac:dyDescent="0.25">
      <c r="A107" s="11" t="s">
        <v>91</v>
      </c>
      <c r="B107" s="8">
        <v>223615.9</v>
      </c>
      <c r="C107" s="8">
        <v>39349.599999999999</v>
      </c>
      <c r="D107" s="8">
        <v>262965.5</v>
      </c>
      <c r="E107" s="8">
        <v>33475.199999999997</v>
      </c>
      <c r="F107" s="8">
        <v>296440.7</v>
      </c>
      <c r="G107" s="9">
        <v>21113.4</v>
      </c>
      <c r="H107" s="8">
        <f t="shared" si="19"/>
        <v>317554.10000000003</v>
      </c>
      <c r="I107" s="8"/>
      <c r="J107" s="8">
        <v>317554.10000000003</v>
      </c>
      <c r="K107" s="15">
        <v>-10619.4</v>
      </c>
      <c r="L107" s="8">
        <f t="shared" si="14"/>
        <v>83318.799999999988</v>
      </c>
      <c r="M107" s="8">
        <f t="shared" si="15"/>
        <v>306934.7</v>
      </c>
      <c r="N107" s="8">
        <f t="shared" si="13"/>
        <v>137.25978340538398</v>
      </c>
      <c r="O107" s="8">
        <f t="shared" si="16"/>
        <v>309484.92200442968</v>
      </c>
      <c r="P107" s="8">
        <v>279464.88456999999</v>
      </c>
      <c r="Q107" s="8">
        <f t="shared" si="20"/>
        <v>124.97540853311415</v>
      </c>
      <c r="R107" s="8">
        <f t="shared" si="18"/>
        <v>91.050273745523072</v>
      </c>
      <c r="S107" s="8">
        <v>90.3</v>
      </c>
    </row>
    <row r="108" spans="1:19" ht="81" customHeight="1" x14ac:dyDescent="0.25">
      <c r="A108" s="11" t="s">
        <v>92</v>
      </c>
      <c r="B108" s="8">
        <v>235208.3</v>
      </c>
      <c r="C108" s="8">
        <v>299614</v>
      </c>
      <c r="D108" s="8">
        <v>534822.30000000005</v>
      </c>
      <c r="E108" s="8">
        <v>163975.5</v>
      </c>
      <c r="F108" s="8">
        <v>698797.8</v>
      </c>
      <c r="G108" s="9">
        <v>367700.1</v>
      </c>
      <c r="H108" s="8">
        <f t="shared" si="19"/>
        <v>1066497.8999999999</v>
      </c>
      <c r="I108" s="8">
        <v>-9696.2000000000007</v>
      </c>
      <c r="J108" s="8">
        <v>1056801.7</v>
      </c>
      <c r="K108" s="15">
        <v>352204.9</v>
      </c>
      <c r="L108" s="8">
        <f t="shared" si="14"/>
        <v>1173798.3</v>
      </c>
      <c r="M108" s="8">
        <f t="shared" si="15"/>
        <v>1409006.6</v>
      </c>
      <c r="N108" s="8">
        <f t="shared" si="13"/>
        <v>599.0462921589077</v>
      </c>
      <c r="O108" s="8" t="e">
        <f t="shared" si="16"/>
        <v>#DIV/0!</v>
      </c>
      <c r="P108" s="8">
        <v>0</v>
      </c>
      <c r="Q108" s="8">
        <f t="shared" si="20"/>
        <v>0</v>
      </c>
      <c r="R108" s="8">
        <f t="shared" si="18"/>
        <v>0</v>
      </c>
      <c r="S108" s="8"/>
    </row>
    <row r="109" spans="1:19" ht="56.25" x14ac:dyDescent="0.25">
      <c r="A109" s="11" t="s">
        <v>93</v>
      </c>
      <c r="B109" s="8">
        <v>1589271.1</v>
      </c>
      <c r="C109" s="8"/>
      <c r="D109" s="8">
        <v>1589271.1</v>
      </c>
      <c r="E109" s="8">
        <v>555700</v>
      </c>
      <c r="F109" s="8">
        <v>2144971.1</v>
      </c>
      <c r="G109" s="9">
        <v>227800</v>
      </c>
      <c r="H109" s="8">
        <f t="shared" si="19"/>
        <v>2372771.1</v>
      </c>
      <c r="I109" s="8"/>
      <c r="J109" s="8">
        <v>2372771.1</v>
      </c>
      <c r="K109" s="15"/>
      <c r="L109" s="8">
        <f t="shared" si="14"/>
        <v>783500</v>
      </c>
      <c r="M109" s="8">
        <f t="shared" si="15"/>
        <v>2372771.1</v>
      </c>
      <c r="N109" s="8">
        <f t="shared" si="13"/>
        <v>149.29932973675795</v>
      </c>
      <c r="O109" s="8">
        <f t="shared" si="16"/>
        <v>2391809.2575434782</v>
      </c>
      <c r="P109" s="8">
        <v>2200464.51694</v>
      </c>
      <c r="Q109" s="8">
        <f t="shared" si="20"/>
        <v>138.45746751073494</v>
      </c>
      <c r="R109" s="8">
        <f t="shared" si="18"/>
        <v>92.738170864437791</v>
      </c>
      <c r="S109" s="8">
        <v>92</v>
      </c>
    </row>
    <row r="110" spans="1:19" ht="121.5" customHeight="1" x14ac:dyDescent="0.25">
      <c r="A110" s="11" t="s">
        <v>94</v>
      </c>
      <c r="B110" s="8">
        <v>3295732</v>
      </c>
      <c r="C110" s="8">
        <v>256356</v>
      </c>
      <c r="D110" s="8">
        <v>3552088</v>
      </c>
      <c r="E110" s="8">
        <v>720188.8</v>
      </c>
      <c r="F110" s="8">
        <v>4272276.8</v>
      </c>
      <c r="G110" s="9">
        <v>857785.8</v>
      </c>
      <c r="H110" s="8">
        <f t="shared" si="19"/>
        <v>5130062.5999999996</v>
      </c>
      <c r="I110" s="8">
        <v>93132.1</v>
      </c>
      <c r="J110" s="8">
        <v>5223194.6999999993</v>
      </c>
      <c r="K110" s="15">
        <v>145461</v>
      </c>
      <c r="L110" s="8">
        <f t="shared" si="14"/>
        <v>2072923.7000000002</v>
      </c>
      <c r="M110" s="8">
        <f t="shared" si="15"/>
        <v>5368655.6999999993</v>
      </c>
      <c r="N110" s="8">
        <f t="shared" si="13"/>
        <v>162.89721676398443</v>
      </c>
      <c r="O110" s="8">
        <f t="shared" si="16"/>
        <v>5375288.8095190376</v>
      </c>
      <c r="P110" s="8">
        <v>5364538.2318999991</v>
      </c>
      <c r="Q110" s="8">
        <f t="shared" si="20"/>
        <v>162.77228342292392</v>
      </c>
      <c r="R110" s="8">
        <f t="shared" si="18"/>
        <v>99.923305417033916</v>
      </c>
      <c r="S110" s="8">
        <v>99.8</v>
      </c>
    </row>
    <row r="111" spans="1:19" ht="56.25" x14ac:dyDescent="0.25">
      <c r="A111" s="11" t="s">
        <v>9</v>
      </c>
      <c r="B111" s="8">
        <v>100824.5</v>
      </c>
      <c r="C111" s="8"/>
      <c r="D111" s="8">
        <v>100824.5</v>
      </c>
      <c r="E111" s="8">
        <v>1425</v>
      </c>
      <c r="F111" s="8">
        <v>102249.5</v>
      </c>
      <c r="G111" s="9">
        <v>449.7</v>
      </c>
      <c r="H111" s="8">
        <f t="shared" si="19"/>
        <v>102699.2</v>
      </c>
      <c r="I111" s="8"/>
      <c r="J111" s="8">
        <v>102699.2</v>
      </c>
      <c r="K111" s="15">
        <v>3572.1</v>
      </c>
      <c r="L111" s="8">
        <f t="shared" si="14"/>
        <v>5446.8</v>
      </c>
      <c r="M111" s="8">
        <f t="shared" si="15"/>
        <v>106271.3</v>
      </c>
      <c r="N111" s="8">
        <f t="shared" si="13"/>
        <v>105.40225837965971</v>
      </c>
      <c r="O111" s="8">
        <f t="shared" si="16"/>
        <v>106115.88749490834</v>
      </c>
      <c r="P111" s="8">
        <v>104205.80151999999</v>
      </c>
      <c r="Q111" s="8">
        <f t="shared" si="20"/>
        <v>103.353650670224</v>
      </c>
      <c r="R111" s="8">
        <f t="shared" si="18"/>
        <v>98.056391067014331</v>
      </c>
      <c r="S111" s="8">
        <v>98.2</v>
      </c>
    </row>
    <row r="112" spans="1:19" ht="57.75" customHeight="1" thickBot="1" x14ac:dyDescent="0.3">
      <c r="A112" s="11" t="s">
        <v>95</v>
      </c>
      <c r="B112" s="8">
        <v>112604.8</v>
      </c>
      <c r="C112" s="8"/>
      <c r="D112" s="8">
        <v>112604.8</v>
      </c>
      <c r="E112" s="8">
        <v>-416.7</v>
      </c>
      <c r="F112" s="8">
        <v>112188.1</v>
      </c>
      <c r="G112" s="9">
        <v>-14264.7</v>
      </c>
      <c r="H112" s="8">
        <f t="shared" si="19"/>
        <v>97923.400000000009</v>
      </c>
      <c r="I112" s="8"/>
      <c r="J112" s="8">
        <v>97923.400000000009</v>
      </c>
      <c r="K112" s="15">
        <v>-650</v>
      </c>
      <c r="L112" s="8">
        <f t="shared" si="14"/>
        <v>-15331.400000000001</v>
      </c>
      <c r="M112" s="8">
        <f t="shared" si="15"/>
        <v>97273.400000000009</v>
      </c>
      <c r="N112" s="8">
        <f t="shared" si="13"/>
        <v>86.38477222995823</v>
      </c>
      <c r="O112" s="8">
        <f t="shared" si="16"/>
        <v>97203.732550200817</v>
      </c>
      <c r="P112" s="8">
        <v>96814.917619999993</v>
      </c>
      <c r="Q112" s="8">
        <f t="shared" si="20"/>
        <v>85.977611629344381</v>
      </c>
      <c r="R112" s="8">
        <f t="shared" si="18"/>
        <v>99.528666233523239</v>
      </c>
      <c r="S112" s="8">
        <v>99.6</v>
      </c>
    </row>
    <row r="113" spans="1:19" ht="189" customHeight="1" thickBot="1" x14ac:dyDescent="0.3">
      <c r="A113" s="28" t="s">
        <v>96</v>
      </c>
      <c r="B113" s="29">
        <v>575970.69999999995</v>
      </c>
      <c r="C113" s="29">
        <v>21546</v>
      </c>
      <c r="D113" s="29">
        <v>597516.69999999995</v>
      </c>
      <c r="E113" s="29">
        <v>9579.2999999999993</v>
      </c>
      <c r="F113" s="29">
        <v>607096</v>
      </c>
      <c r="G113" s="29">
        <v>101547.7</v>
      </c>
      <c r="H113" s="29">
        <f t="shared" si="19"/>
        <v>708643.7</v>
      </c>
      <c r="I113" s="29"/>
      <c r="J113" s="29">
        <v>708643.7</v>
      </c>
      <c r="K113" s="29">
        <v>-15090.9</v>
      </c>
      <c r="L113" s="29">
        <f t="shared" si="14"/>
        <v>117582.1</v>
      </c>
      <c r="M113" s="29">
        <f t="shared" si="15"/>
        <v>693552.79999999993</v>
      </c>
      <c r="N113" s="29">
        <f t="shared" si="13"/>
        <v>120.41459747865646</v>
      </c>
      <c r="O113" s="29">
        <f t="shared" si="16"/>
        <v>692001.088599585</v>
      </c>
      <c r="P113" s="29">
        <v>667089.04940999998</v>
      </c>
      <c r="Q113" s="29">
        <f t="shared" si="20"/>
        <v>115.81996261441772</v>
      </c>
      <c r="R113" s="30">
        <f t="shared" si="18"/>
        <v>96.184320704926876</v>
      </c>
      <c r="S113" s="29">
        <v>96.4</v>
      </c>
    </row>
    <row r="114" spans="1:19" ht="37.5" x14ac:dyDescent="0.25">
      <c r="A114" s="11" t="s">
        <v>97</v>
      </c>
      <c r="B114" s="8">
        <v>116039.6</v>
      </c>
      <c r="C114" s="8">
        <v>5569</v>
      </c>
      <c r="D114" s="8">
        <v>121608.6</v>
      </c>
      <c r="E114" s="8">
        <v>1143.3</v>
      </c>
      <c r="F114" s="8">
        <v>122751.9</v>
      </c>
      <c r="G114" s="9">
        <v>23909.8</v>
      </c>
      <c r="H114" s="8">
        <f t="shared" si="19"/>
        <v>146661.69999999998</v>
      </c>
      <c r="I114" s="8"/>
      <c r="J114" s="8">
        <v>146661.69999999998</v>
      </c>
      <c r="K114" s="15">
        <v>-1949.6</v>
      </c>
      <c r="L114" s="8">
        <f t="shared" si="14"/>
        <v>28672.5</v>
      </c>
      <c r="M114" s="8">
        <f t="shared" si="15"/>
        <v>144712.09999999998</v>
      </c>
      <c r="N114" s="8">
        <f t="shared" si="13"/>
        <v>124.70923719144152</v>
      </c>
      <c r="O114" s="8">
        <f t="shared" si="16"/>
        <v>144705.9451881994</v>
      </c>
      <c r="P114" s="8">
        <v>142245.94412</v>
      </c>
      <c r="Q114" s="8">
        <f t="shared" si="20"/>
        <v>122.58396626668826</v>
      </c>
      <c r="R114" s="8">
        <f t="shared" si="18"/>
        <v>98.295819160940951</v>
      </c>
      <c r="S114" s="8">
        <v>98.3</v>
      </c>
    </row>
    <row r="115" spans="1:19" ht="56.25" x14ac:dyDescent="0.25">
      <c r="A115" s="11" t="s">
        <v>98</v>
      </c>
      <c r="B115" s="8">
        <v>442889.9</v>
      </c>
      <c r="C115" s="8">
        <v>4218</v>
      </c>
      <c r="D115" s="8">
        <v>447107.9</v>
      </c>
      <c r="E115" s="8">
        <v>8436</v>
      </c>
      <c r="F115" s="8">
        <v>455543.9</v>
      </c>
      <c r="G115" s="9">
        <v>45340.3</v>
      </c>
      <c r="H115" s="8">
        <f t="shared" si="19"/>
        <v>500884.2</v>
      </c>
      <c r="I115" s="8"/>
      <c r="J115" s="8">
        <v>500884.2</v>
      </c>
      <c r="K115" s="15">
        <v>-3141.3</v>
      </c>
      <c r="L115" s="8">
        <f t="shared" si="14"/>
        <v>54853</v>
      </c>
      <c r="M115" s="8">
        <f t="shared" si="15"/>
        <v>497742.9</v>
      </c>
      <c r="N115" s="8">
        <f t="shared" si="13"/>
        <v>112.38524518170317</v>
      </c>
      <c r="O115" s="8">
        <f t="shared" si="16"/>
        <v>497742.91</v>
      </c>
      <c r="P115" s="8">
        <v>497742.91</v>
      </c>
      <c r="Q115" s="8">
        <f t="shared" si="20"/>
        <v>112.38524743960066</v>
      </c>
      <c r="R115" s="8">
        <f t="shared" si="18"/>
        <v>100.00000200906933</v>
      </c>
      <c r="S115" s="8">
        <v>100</v>
      </c>
    </row>
    <row r="116" spans="1:19" ht="93.75" x14ac:dyDescent="0.25">
      <c r="A116" s="11" t="s">
        <v>99</v>
      </c>
      <c r="B116" s="8">
        <v>11352.2</v>
      </c>
      <c r="C116" s="8"/>
      <c r="D116" s="8">
        <v>11352.2</v>
      </c>
      <c r="E116" s="8"/>
      <c r="F116" s="8">
        <v>11352.2</v>
      </c>
      <c r="G116" s="9">
        <v>22297.599999999999</v>
      </c>
      <c r="H116" s="8">
        <f t="shared" si="19"/>
        <v>33649.800000000003</v>
      </c>
      <c r="I116" s="8"/>
      <c r="J116" s="8">
        <v>33649.800000000003</v>
      </c>
      <c r="K116" s="15"/>
      <c r="L116" s="8">
        <f t="shared" si="14"/>
        <v>22297.599999999999</v>
      </c>
      <c r="M116" s="8">
        <f t="shared" si="15"/>
        <v>33649.800000000003</v>
      </c>
      <c r="N116" s="8">
        <f t="shared" si="13"/>
        <v>296.41655361956276</v>
      </c>
      <c r="O116" s="8">
        <f t="shared" si="16"/>
        <v>44128.201282565133</v>
      </c>
      <c r="P116" s="8">
        <v>22019.972440000001</v>
      </c>
      <c r="Q116" s="8">
        <f t="shared" si="20"/>
        <v>193.97096985606314</v>
      </c>
      <c r="R116" s="8">
        <f t="shared" si="18"/>
        <v>65.438642844831179</v>
      </c>
      <c r="S116" s="8">
        <v>49.9</v>
      </c>
    </row>
    <row r="117" spans="1:19" ht="81.75" customHeight="1" thickBot="1" x14ac:dyDescent="0.3">
      <c r="A117" s="11" t="s">
        <v>100</v>
      </c>
      <c r="B117" s="8">
        <v>5689</v>
      </c>
      <c r="C117" s="8"/>
      <c r="D117" s="8">
        <v>5689</v>
      </c>
      <c r="E117" s="8"/>
      <c r="F117" s="8">
        <v>5689</v>
      </c>
      <c r="G117" s="9">
        <v>10000</v>
      </c>
      <c r="H117" s="8">
        <f t="shared" si="19"/>
        <v>15689</v>
      </c>
      <c r="I117" s="8"/>
      <c r="J117" s="8">
        <v>15689</v>
      </c>
      <c r="K117" s="15">
        <v>-10000</v>
      </c>
      <c r="L117" s="8"/>
      <c r="M117" s="8">
        <f t="shared" si="15"/>
        <v>5689</v>
      </c>
      <c r="N117" s="8">
        <f t="shared" si="13"/>
        <v>100</v>
      </c>
      <c r="O117" s="8">
        <f t="shared" si="16"/>
        <v>5688.9393617021278</v>
      </c>
      <c r="P117" s="8">
        <v>5080.2228500000001</v>
      </c>
      <c r="Q117" s="8">
        <f t="shared" si="20"/>
        <v>89.299048163121824</v>
      </c>
      <c r="R117" s="8">
        <f t="shared" ref="R117:R123" si="21">P117/M117*100</f>
        <v>89.299048163121824</v>
      </c>
      <c r="S117" s="8">
        <v>89.3</v>
      </c>
    </row>
    <row r="118" spans="1:19" ht="129.75" customHeight="1" thickBot="1" x14ac:dyDescent="0.3">
      <c r="A118" s="28" t="s">
        <v>101</v>
      </c>
      <c r="B118" s="29">
        <v>1599</v>
      </c>
      <c r="C118" s="29">
        <v>400.2</v>
      </c>
      <c r="D118" s="29">
        <v>1999.2</v>
      </c>
      <c r="E118" s="29"/>
      <c r="F118" s="29">
        <v>1999.2</v>
      </c>
      <c r="G118" s="29">
        <v>5597</v>
      </c>
      <c r="H118" s="29">
        <f t="shared" si="19"/>
        <v>7596.2</v>
      </c>
      <c r="I118" s="29"/>
      <c r="J118" s="29">
        <v>7596.2</v>
      </c>
      <c r="K118" s="29"/>
      <c r="L118" s="29">
        <f t="shared" si="14"/>
        <v>5997.2</v>
      </c>
      <c r="M118" s="29">
        <f t="shared" si="15"/>
        <v>7596.2</v>
      </c>
      <c r="N118" s="29">
        <f t="shared" si="13"/>
        <v>475.05941213258291</v>
      </c>
      <c r="O118" s="29">
        <f t="shared" si="16"/>
        <v>7599.7489621621617</v>
      </c>
      <c r="P118" s="29">
        <v>7029.7677899999999</v>
      </c>
      <c r="Q118" s="29">
        <f t="shared" si="20"/>
        <v>439.6352589118199</v>
      </c>
      <c r="R118" s="30">
        <f t="shared" si="21"/>
        <v>92.543216213369845</v>
      </c>
      <c r="S118" s="29">
        <v>92.5</v>
      </c>
    </row>
    <row r="119" spans="1:19" ht="75" x14ac:dyDescent="0.25">
      <c r="A119" s="11" t="s">
        <v>102</v>
      </c>
      <c r="B119" s="8">
        <v>552.1</v>
      </c>
      <c r="C119" s="8">
        <v>380</v>
      </c>
      <c r="D119" s="8">
        <v>932.1</v>
      </c>
      <c r="E119" s="8"/>
      <c r="F119" s="8">
        <v>932.1</v>
      </c>
      <c r="G119" s="9">
        <v>3987</v>
      </c>
      <c r="H119" s="8">
        <f t="shared" si="19"/>
        <v>4919.1000000000004</v>
      </c>
      <c r="I119" s="8"/>
      <c r="J119" s="8">
        <v>4919.1000000000004</v>
      </c>
      <c r="K119" s="15"/>
      <c r="L119" s="8">
        <f t="shared" si="14"/>
        <v>4367</v>
      </c>
      <c r="M119" s="8">
        <f t="shared" si="15"/>
        <v>4919.1000000000004</v>
      </c>
      <c r="N119" s="8">
        <f t="shared" si="13"/>
        <v>890.97989494656758</v>
      </c>
      <c r="O119" s="8">
        <f t="shared" si="16"/>
        <v>4916.8341708542712</v>
      </c>
      <c r="P119" s="8">
        <v>4892.25</v>
      </c>
      <c r="Q119" s="8">
        <f t="shared" si="20"/>
        <v>886.11664553522917</v>
      </c>
      <c r="R119" s="8">
        <f t="shared" si="21"/>
        <v>99.454168445447337</v>
      </c>
      <c r="S119" s="8">
        <v>99.5</v>
      </c>
    </row>
    <row r="120" spans="1:19" ht="75.75" thickBot="1" x14ac:dyDescent="0.3">
      <c r="A120" s="11" t="s">
        <v>103</v>
      </c>
      <c r="B120" s="8">
        <v>1046.9000000000001</v>
      </c>
      <c r="C120" s="8">
        <v>20.2</v>
      </c>
      <c r="D120" s="8">
        <v>1067.0999999999999</v>
      </c>
      <c r="E120" s="8"/>
      <c r="F120" s="8">
        <v>1067.0999999999999</v>
      </c>
      <c r="G120" s="9">
        <v>1610</v>
      </c>
      <c r="H120" s="8">
        <f t="shared" si="19"/>
        <v>2677.1</v>
      </c>
      <c r="I120" s="8"/>
      <c r="J120" s="8">
        <v>2677.1</v>
      </c>
      <c r="K120" s="15"/>
      <c r="L120" s="8">
        <f t="shared" si="14"/>
        <v>1630.2</v>
      </c>
      <c r="M120" s="8">
        <f t="shared" si="15"/>
        <v>2677.1</v>
      </c>
      <c r="N120" s="8">
        <f t="shared" si="13"/>
        <v>255.7168784029038</v>
      </c>
      <c r="O120" s="8">
        <f t="shared" si="16"/>
        <v>2678.593721804511</v>
      </c>
      <c r="P120" s="8">
        <v>2137.5177899999999</v>
      </c>
      <c r="Q120" s="8">
        <f t="shared" si="20"/>
        <v>204.17592797783931</v>
      </c>
      <c r="R120" s="8">
        <f t="shared" si="21"/>
        <v>79.844525419297</v>
      </c>
      <c r="S120" s="8">
        <v>79.8</v>
      </c>
    </row>
    <row r="121" spans="1:19" ht="108" customHeight="1" thickBot="1" x14ac:dyDescent="0.3">
      <c r="A121" s="28" t="s">
        <v>104</v>
      </c>
      <c r="B121" s="29">
        <v>5419.3</v>
      </c>
      <c r="C121" s="29"/>
      <c r="D121" s="29">
        <v>5419.3</v>
      </c>
      <c r="E121" s="29"/>
      <c r="F121" s="29">
        <v>5419.3</v>
      </c>
      <c r="G121" s="29">
        <v>5690.7</v>
      </c>
      <c r="H121" s="29">
        <f t="shared" si="19"/>
        <v>11110</v>
      </c>
      <c r="I121" s="29"/>
      <c r="J121" s="29">
        <v>11110</v>
      </c>
      <c r="K121" s="29">
        <v>-3386.5</v>
      </c>
      <c r="L121" s="29">
        <f t="shared" si="14"/>
        <v>2304.1999999999998</v>
      </c>
      <c r="M121" s="29">
        <f t="shared" si="15"/>
        <v>7723.5</v>
      </c>
      <c r="N121" s="29">
        <f t="shared" si="13"/>
        <v>142.51840643625559</v>
      </c>
      <c r="O121" s="29">
        <f t="shared" si="16"/>
        <v>7330.6779006211182</v>
      </c>
      <c r="P121" s="29">
        <v>5901.19571</v>
      </c>
      <c r="Q121" s="29">
        <f t="shared" si="20"/>
        <v>108.89221320096692</v>
      </c>
      <c r="R121" s="30">
        <f t="shared" si="21"/>
        <v>76.405719039295661</v>
      </c>
      <c r="S121" s="29">
        <v>80.5</v>
      </c>
    </row>
    <row r="122" spans="1:19" ht="60.75" customHeight="1" x14ac:dyDescent="0.25">
      <c r="A122" s="11" t="s">
        <v>105</v>
      </c>
      <c r="B122" s="8">
        <v>579.70000000000005</v>
      </c>
      <c r="C122" s="8"/>
      <c r="D122" s="8">
        <v>579.70000000000005</v>
      </c>
      <c r="E122" s="8"/>
      <c r="F122" s="8">
        <v>579.70000000000005</v>
      </c>
      <c r="G122" s="9">
        <v>1315.3</v>
      </c>
      <c r="H122" s="8">
        <f t="shared" si="19"/>
        <v>1895</v>
      </c>
      <c r="I122" s="8"/>
      <c r="J122" s="8">
        <v>1895</v>
      </c>
      <c r="K122" s="15">
        <v>-1439.1</v>
      </c>
      <c r="L122" s="8">
        <f t="shared" si="14"/>
        <v>-123.79999999999995</v>
      </c>
      <c r="M122" s="8">
        <f t="shared" si="15"/>
        <v>455.90000000000009</v>
      </c>
      <c r="N122" s="8">
        <f t="shared" si="13"/>
        <v>78.644126272209775</v>
      </c>
      <c r="O122" s="8">
        <f t="shared" si="16"/>
        <v>416.86422413793105</v>
      </c>
      <c r="P122" s="8">
        <v>386.85</v>
      </c>
      <c r="Q122" s="8">
        <f t="shared" si="20"/>
        <v>66.732792823874419</v>
      </c>
      <c r="R122" s="8">
        <f t="shared" si="21"/>
        <v>84.854134678657587</v>
      </c>
      <c r="S122" s="8">
        <v>92.8</v>
      </c>
    </row>
    <row r="123" spans="1:19" ht="60.75" customHeight="1" x14ac:dyDescent="0.25">
      <c r="A123" s="11" t="s">
        <v>106</v>
      </c>
      <c r="B123" s="8">
        <v>543.4</v>
      </c>
      <c r="C123" s="8"/>
      <c r="D123" s="8">
        <v>543.4</v>
      </c>
      <c r="E123" s="8"/>
      <c r="F123" s="8">
        <v>543.4</v>
      </c>
      <c r="G123" s="9">
        <v>1554.8</v>
      </c>
      <c r="H123" s="8">
        <f t="shared" si="19"/>
        <v>2098.1999999999998</v>
      </c>
      <c r="I123" s="8"/>
      <c r="J123" s="8">
        <v>2098.1999999999998</v>
      </c>
      <c r="K123" s="15">
        <v>-1630.2</v>
      </c>
      <c r="L123" s="8">
        <f t="shared" si="14"/>
        <v>-75.400000000000091</v>
      </c>
      <c r="M123" s="8">
        <f t="shared" si="15"/>
        <v>467.99999999999977</v>
      </c>
      <c r="N123" s="8">
        <f t="shared" si="13"/>
        <v>86.124401913875559</v>
      </c>
      <c r="O123" s="8">
        <f t="shared" si="16"/>
        <v>447.95434</v>
      </c>
      <c r="P123" s="8">
        <v>447.95434</v>
      </c>
      <c r="Q123" s="8">
        <f t="shared" si="20"/>
        <v>82.435469267574533</v>
      </c>
      <c r="R123" s="8">
        <f t="shared" si="21"/>
        <v>95.716739316239369</v>
      </c>
      <c r="S123" s="8">
        <v>100</v>
      </c>
    </row>
    <row r="124" spans="1:19" ht="68.25" customHeight="1" x14ac:dyDescent="0.25">
      <c r="A124" s="11" t="s">
        <v>107</v>
      </c>
      <c r="B124" s="8">
        <v>112.5</v>
      </c>
      <c r="C124" s="8"/>
      <c r="D124" s="8">
        <v>112.5</v>
      </c>
      <c r="E124" s="8"/>
      <c r="F124" s="8">
        <v>112.5</v>
      </c>
      <c r="G124" s="9">
        <v>19.8</v>
      </c>
      <c r="H124" s="8">
        <f t="shared" si="19"/>
        <v>132.30000000000001</v>
      </c>
      <c r="I124" s="8"/>
      <c r="J124" s="8">
        <v>132.30000000000001</v>
      </c>
      <c r="K124" s="15">
        <v>-132.30000000000001</v>
      </c>
      <c r="L124" s="8">
        <f t="shared" si="14"/>
        <v>-112.50000000000001</v>
      </c>
      <c r="M124" s="8"/>
      <c r="N124" s="8"/>
      <c r="O124" s="8" t="e">
        <f t="shared" si="16"/>
        <v>#DIV/0!</v>
      </c>
      <c r="P124" s="8"/>
      <c r="Q124" s="8"/>
      <c r="R124" s="8"/>
      <c r="S124" s="8"/>
    </row>
    <row r="125" spans="1:19" ht="51" customHeight="1" x14ac:dyDescent="0.25">
      <c r="A125" s="11" t="s">
        <v>108</v>
      </c>
      <c r="B125" s="8">
        <v>700</v>
      </c>
      <c r="C125" s="8"/>
      <c r="D125" s="8">
        <v>700</v>
      </c>
      <c r="E125" s="8"/>
      <c r="F125" s="8">
        <v>700</v>
      </c>
      <c r="G125" s="9">
        <v>50</v>
      </c>
      <c r="H125" s="8">
        <f t="shared" si="19"/>
        <v>750</v>
      </c>
      <c r="I125" s="8"/>
      <c r="J125" s="8">
        <v>750</v>
      </c>
      <c r="K125" s="15"/>
      <c r="L125" s="8">
        <f t="shared" si="14"/>
        <v>50</v>
      </c>
      <c r="M125" s="8">
        <f t="shared" si="15"/>
        <v>750</v>
      </c>
      <c r="N125" s="8">
        <f t="shared" si="13"/>
        <v>107.14285714285714</v>
      </c>
      <c r="O125" s="8">
        <f t="shared" si="16"/>
        <v>118.2</v>
      </c>
      <c r="P125" s="8">
        <v>118.2</v>
      </c>
      <c r="Q125" s="8">
        <f t="shared" ref="Q125:Q134" si="22">P125/B125*100</f>
        <v>16.885714285714286</v>
      </c>
      <c r="R125" s="8">
        <f t="shared" ref="R125:R141" si="23">P125/M125*100</f>
        <v>15.76</v>
      </c>
      <c r="S125" s="8">
        <v>100</v>
      </c>
    </row>
    <row r="126" spans="1:19" ht="102" customHeight="1" thickBot="1" x14ac:dyDescent="0.3">
      <c r="A126" s="11" t="s">
        <v>109</v>
      </c>
      <c r="B126" s="8">
        <v>3483.7</v>
      </c>
      <c r="C126" s="8"/>
      <c r="D126" s="8">
        <v>3483.7</v>
      </c>
      <c r="E126" s="8"/>
      <c r="F126" s="8">
        <v>3483.7</v>
      </c>
      <c r="G126" s="9">
        <v>2750.8</v>
      </c>
      <c r="H126" s="8">
        <f t="shared" si="19"/>
        <v>6234.5</v>
      </c>
      <c r="I126" s="8"/>
      <c r="J126" s="8">
        <v>6234.5</v>
      </c>
      <c r="K126" s="15">
        <v>-184.9</v>
      </c>
      <c r="L126" s="8">
        <f t="shared" si="14"/>
        <v>2565.9</v>
      </c>
      <c r="M126" s="8">
        <f t="shared" si="15"/>
        <v>6049.6</v>
      </c>
      <c r="N126" s="8">
        <f t="shared" si="13"/>
        <v>173.65444785716338</v>
      </c>
      <c r="O126" s="8">
        <f t="shared" si="16"/>
        <v>6247.7163762626251</v>
      </c>
      <c r="P126" s="8">
        <v>4948.1913699999996</v>
      </c>
      <c r="Q126" s="8">
        <f t="shared" si="22"/>
        <v>142.03838935614434</v>
      </c>
      <c r="R126" s="8">
        <f t="shared" si="23"/>
        <v>81.793694955038333</v>
      </c>
      <c r="S126" s="8">
        <v>79.2</v>
      </c>
    </row>
    <row r="127" spans="1:19" ht="86.25" customHeight="1" thickBot="1" x14ac:dyDescent="0.3">
      <c r="A127" s="28" t="s">
        <v>110</v>
      </c>
      <c r="B127" s="29">
        <v>11146147.300000001</v>
      </c>
      <c r="C127" s="29">
        <v>-284.7</v>
      </c>
      <c r="D127" s="29">
        <v>11145862.6</v>
      </c>
      <c r="E127" s="29">
        <v>1795173.4</v>
      </c>
      <c r="F127" s="29">
        <v>12941036</v>
      </c>
      <c r="G127" s="29">
        <v>1024104.8</v>
      </c>
      <c r="H127" s="29">
        <f t="shared" si="19"/>
        <v>13965140.800000001</v>
      </c>
      <c r="I127" s="29">
        <v>5876.2</v>
      </c>
      <c r="J127" s="29">
        <v>13971017</v>
      </c>
      <c r="K127" s="29">
        <v>1783706.1</v>
      </c>
      <c r="L127" s="29">
        <f t="shared" si="14"/>
        <v>4608575.8000000007</v>
      </c>
      <c r="M127" s="29">
        <f t="shared" si="15"/>
        <v>15754723.1</v>
      </c>
      <c r="N127" s="29">
        <f t="shared" si="13"/>
        <v>141.346805097399</v>
      </c>
      <c r="O127" s="29">
        <f t="shared" si="16"/>
        <v>15651589.038540814</v>
      </c>
      <c r="P127" s="29">
        <v>15338557.257769998</v>
      </c>
      <c r="Q127" s="29">
        <f t="shared" si="22"/>
        <v>137.61308589354456</v>
      </c>
      <c r="R127" s="30">
        <f t="shared" si="23"/>
        <v>97.358469332729797</v>
      </c>
      <c r="S127" s="29">
        <v>98</v>
      </c>
    </row>
    <row r="128" spans="1:19" ht="56.25" x14ac:dyDescent="0.25">
      <c r="A128" s="11" t="s">
        <v>111</v>
      </c>
      <c r="B128" s="8">
        <v>4028700.2</v>
      </c>
      <c r="C128" s="8"/>
      <c r="D128" s="8">
        <v>4028700.2</v>
      </c>
      <c r="E128" s="8">
        <v>4634.1000000000004</v>
      </c>
      <c r="F128" s="8">
        <v>4033334.3</v>
      </c>
      <c r="G128" s="9">
        <v>319378.7</v>
      </c>
      <c r="H128" s="8">
        <f t="shared" si="19"/>
        <v>4352713</v>
      </c>
      <c r="I128" s="8"/>
      <c r="J128" s="8">
        <v>4352713</v>
      </c>
      <c r="K128" s="15">
        <v>-8206.5</v>
      </c>
      <c r="L128" s="8">
        <f t="shared" si="14"/>
        <v>315806.3</v>
      </c>
      <c r="M128" s="8">
        <f t="shared" si="15"/>
        <v>4344506.5</v>
      </c>
      <c r="N128" s="8">
        <f t="shared" si="13"/>
        <v>107.83891290793987</v>
      </c>
      <c r="O128" s="8">
        <f t="shared" si="16"/>
        <v>4404491.1774014151</v>
      </c>
      <c r="P128" s="8">
        <v>4356041.7744499994</v>
      </c>
      <c r="Q128" s="8">
        <f t="shared" si="22"/>
        <v>108.1252403554377</v>
      </c>
      <c r="R128" s="8">
        <f t="shared" si="23"/>
        <v>100.26551403364223</v>
      </c>
      <c r="S128" s="8">
        <v>98.9</v>
      </c>
    </row>
    <row r="129" spans="1:19" ht="93.75" x14ac:dyDescent="0.25">
      <c r="A129" s="11" t="s">
        <v>112</v>
      </c>
      <c r="B129" s="8">
        <v>4258762.9000000004</v>
      </c>
      <c r="C129" s="8">
        <v>-11986.9</v>
      </c>
      <c r="D129" s="8">
        <v>4246776</v>
      </c>
      <c r="E129" s="8">
        <v>1698896.7</v>
      </c>
      <c r="F129" s="8">
        <v>5945672.7000000002</v>
      </c>
      <c r="G129" s="9">
        <v>385185.2</v>
      </c>
      <c r="H129" s="8">
        <f t="shared" si="19"/>
        <v>6330857.9000000004</v>
      </c>
      <c r="I129" s="8">
        <v>5876.2</v>
      </c>
      <c r="J129" s="8">
        <v>6336734.1000000006</v>
      </c>
      <c r="K129" s="15">
        <v>1795414.7</v>
      </c>
      <c r="L129" s="8">
        <f t="shared" si="14"/>
        <v>3873385.9</v>
      </c>
      <c r="M129" s="8">
        <f t="shared" si="15"/>
        <v>8132148.8000000007</v>
      </c>
      <c r="N129" s="8">
        <f t="shared" si="13"/>
        <v>190.95096371765615</v>
      </c>
      <c r="O129" s="8">
        <f t="shared" si="16"/>
        <v>7828411.7295880532</v>
      </c>
      <c r="P129" s="8">
        <v>7601387.7894299999</v>
      </c>
      <c r="Q129" s="8">
        <f t="shared" si="22"/>
        <v>178.48816588098856</v>
      </c>
      <c r="R129" s="8">
        <f t="shared" si="23"/>
        <v>93.473299325634557</v>
      </c>
      <c r="S129" s="8">
        <v>97.1</v>
      </c>
    </row>
    <row r="130" spans="1:19" ht="56.25" x14ac:dyDescent="0.25">
      <c r="A130" s="11" t="s">
        <v>113</v>
      </c>
      <c r="B130" s="8">
        <v>2337063.6</v>
      </c>
      <c r="C130" s="8">
        <v>8172.2</v>
      </c>
      <c r="D130" s="8">
        <v>2345235.7999999998</v>
      </c>
      <c r="E130" s="8">
        <v>73106.2</v>
      </c>
      <c r="F130" s="8">
        <v>2418342</v>
      </c>
      <c r="G130" s="9">
        <v>310748.09999999998</v>
      </c>
      <c r="H130" s="8">
        <f t="shared" si="19"/>
        <v>2729090.1</v>
      </c>
      <c r="I130" s="8"/>
      <c r="J130" s="8">
        <v>2729090.1</v>
      </c>
      <c r="K130" s="15">
        <v>-1041.3</v>
      </c>
      <c r="L130" s="8">
        <f t="shared" si="14"/>
        <v>390985.2</v>
      </c>
      <c r="M130" s="8">
        <f t="shared" si="15"/>
        <v>2728048.8000000003</v>
      </c>
      <c r="N130" s="8">
        <f t="shared" si="13"/>
        <v>116.72976293841555</v>
      </c>
      <c r="O130" s="8">
        <f t="shared" si="16"/>
        <v>2855990.7828542721</v>
      </c>
      <c r="P130" s="8">
        <v>2841710.8289400004</v>
      </c>
      <c r="Q130" s="8">
        <f t="shared" si="22"/>
        <v>121.59321761461692</v>
      </c>
      <c r="R130" s="8">
        <f t="shared" si="23"/>
        <v>104.1664221307185</v>
      </c>
      <c r="S130" s="8">
        <v>99.5</v>
      </c>
    </row>
    <row r="131" spans="1:19" ht="57" thickBot="1" x14ac:dyDescent="0.3">
      <c r="A131" s="11" t="s">
        <v>9</v>
      </c>
      <c r="B131" s="8">
        <v>521620.6</v>
      </c>
      <c r="C131" s="8">
        <v>3530</v>
      </c>
      <c r="D131" s="8">
        <v>525150.6</v>
      </c>
      <c r="E131" s="8">
        <v>18536.3</v>
      </c>
      <c r="F131" s="8">
        <v>543686.9</v>
      </c>
      <c r="G131" s="9">
        <v>8792.7999999999993</v>
      </c>
      <c r="H131" s="8">
        <f t="shared" si="19"/>
        <v>552479.70000000007</v>
      </c>
      <c r="I131" s="8"/>
      <c r="J131" s="8">
        <v>552479.70000000007</v>
      </c>
      <c r="K131" s="15">
        <v>-2460.8000000000002</v>
      </c>
      <c r="L131" s="8">
        <f t="shared" si="14"/>
        <v>28398.3</v>
      </c>
      <c r="M131" s="8">
        <f t="shared" si="15"/>
        <v>550018.9</v>
      </c>
      <c r="N131" s="8">
        <f t="shared" si="13"/>
        <v>105.44424434157702</v>
      </c>
      <c r="O131" s="8">
        <f t="shared" si="16"/>
        <v>552681.21408811479</v>
      </c>
      <c r="P131" s="8">
        <v>539416.86494999996</v>
      </c>
      <c r="Q131" s="8">
        <f t="shared" si="22"/>
        <v>103.41172586933875</v>
      </c>
      <c r="R131" s="8">
        <f t="shared" si="23"/>
        <v>98.072423502174189</v>
      </c>
      <c r="S131" s="8">
        <v>97.6</v>
      </c>
    </row>
    <row r="132" spans="1:19" ht="105" customHeight="1" thickBot="1" x14ac:dyDescent="0.3">
      <c r="A132" s="28" t="s">
        <v>114</v>
      </c>
      <c r="B132" s="29">
        <v>748887.1</v>
      </c>
      <c r="C132" s="29">
        <v>262828.40000000002</v>
      </c>
      <c r="D132" s="29">
        <v>1011715.5</v>
      </c>
      <c r="E132" s="29">
        <v>35484.5</v>
      </c>
      <c r="F132" s="29">
        <v>1047200</v>
      </c>
      <c r="G132" s="29">
        <v>61304.2</v>
      </c>
      <c r="H132" s="29">
        <f t="shared" si="19"/>
        <v>1108504.2</v>
      </c>
      <c r="I132" s="29"/>
      <c r="J132" s="29">
        <v>1108504.2</v>
      </c>
      <c r="K132" s="29">
        <v>-7388.5</v>
      </c>
      <c r="L132" s="29">
        <f t="shared" si="14"/>
        <v>352228.60000000003</v>
      </c>
      <c r="M132" s="29">
        <f t="shared" si="15"/>
        <v>1101115.7</v>
      </c>
      <c r="N132" s="29">
        <f t="shared" si="13"/>
        <v>147.03360493190496</v>
      </c>
      <c r="O132" s="29">
        <f t="shared" si="16"/>
        <v>1269109.1395603272</v>
      </c>
      <c r="P132" s="29">
        <v>1241188.7384899999</v>
      </c>
      <c r="Q132" s="29">
        <f t="shared" si="22"/>
        <v>165.73776454287969</v>
      </c>
      <c r="R132" s="30">
        <f t="shared" si="23"/>
        <v>112.72101001647692</v>
      </c>
      <c r="S132" s="29">
        <v>97.8</v>
      </c>
    </row>
    <row r="133" spans="1:19" ht="56.25" x14ac:dyDescent="0.25">
      <c r="A133" s="11" t="s">
        <v>115</v>
      </c>
      <c r="B133" s="8">
        <v>172039.2</v>
      </c>
      <c r="C133" s="8">
        <v>172755.6</v>
      </c>
      <c r="D133" s="8">
        <v>344794.8</v>
      </c>
      <c r="E133" s="8">
        <v>31331.9</v>
      </c>
      <c r="F133" s="8">
        <v>376126.7</v>
      </c>
      <c r="G133" s="9">
        <v>-55978.5</v>
      </c>
      <c r="H133" s="8">
        <f t="shared" ref="H133:H164" si="24">F133+G133</f>
        <v>320148.2</v>
      </c>
      <c r="I133" s="8"/>
      <c r="J133" s="8">
        <v>320148.2</v>
      </c>
      <c r="K133" s="15">
        <v>-36300.199999999997</v>
      </c>
      <c r="L133" s="8">
        <f t="shared" si="14"/>
        <v>111808.8</v>
      </c>
      <c r="M133" s="8">
        <f t="shared" si="15"/>
        <v>283848</v>
      </c>
      <c r="N133" s="8">
        <f t="shared" ref="N133:N175" si="25">M133/B133*100</f>
        <v>164.99030453524543</v>
      </c>
      <c r="O133" s="8">
        <f t="shared" si="16"/>
        <v>303317.75254487852</v>
      </c>
      <c r="P133" s="8">
        <v>287241.91165999998</v>
      </c>
      <c r="Q133" s="8">
        <f t="shared" si="22"/>
        <v>166.96305938414034</v>
      </c>
      <c r="R133" s="8">
        <f t="shared" si="23"/>
        <v>101.19567925791269</v>
      </c>
      <c r="S133" s="8">
        <v>94.7</v>
      </c>
    </row>
    <row r="134" spans="1:19" ht="79.5" customHeight="1" x14ac:dyDescent="0.25">
      <c r="A134" s="11" t="s">
        <v>116</v>
      </c>
      <c r="B134" s="8">
        <v>514032.6</v>
      </c>
      <c r="C134" s="8">
        <v>75087.600000000006</v>
      </c>
      <c r="D134" s="8">
        <v>589120.19999999995</v>
      </c>
      <c r="E134" s="8">
        <v>1228.2</v>
      </c>
      <c r="F134" s="8">
        <v>590348.4</v>
      </c>
      <c r="G134" s="9">
        <v>113315.5</v>
      </c>
      <c r="H134" s="8">
        <f t="shared" si="24"/>
        <v>703663.9</v>
      </c>
      <c r="I134" s="8"/>
      <c r="J134" s="8">
        <v>703663.9</v>
      </c>
      <c r="K134" s="15">
        <v>29703.7</v>
      </c>
      <c r="L134" s="8">
        <f t="shared" ref="L134:L175" si="26">C134+E134+G134+I134+K134</f>
        <v>219335</v>
      </c>
      <c r="M134" s="8">
        <f t="shared" ref="M134:M171" si="27">J134+K134</f>
        <v>733367.6</v>
      </c>
      <c r="N134" s="8">
        <f t="shared" si="25"/>
        <v>142.6694727143765</v>
      </c>
      <c r="O134" s="8">
        <f t="shared" ref="O134:O172" si="28">P134*100/S134</f>
        <v>881816.65142568247</v>
      </c>
      <c r="P134" s="8">
        <v>872116.66826000006</v>
      </c>
      <c r="Q134" s="8">
        <f t="shared" si="22"/>
        <v>169.66174290502201</v>
      </c>
      <c r="R134" s="8">
        <f t="shared" si="23"/>
        <v>118.91944343600673</v>
      </c>
      <c r="S134" s="8">
        <v>98.9</v>
      </c>
    </row>
    <row r="135" spans="1:19" ht="73.5" customHeight="1" x14ac:dyDescent="0.25">
      <c r="A135" s="11" t="s">
        <v>117</v>
      </c>
      <c r="B135" s="8"/>
      <c r="C135" s="8">
        <v>2050</v>
      </c>
      <c r="D135" s="8">
        <v>2050</v>
      </c>
      <c r="E135" s="8">
        <v>500</v>
      </c>
      <c r="F135" s="8">
        <v>2550</v>
      </c>
      <c r="G135" s="9">
        <v>1736.6</v>
      </c>
      <c r="H135" s="8">
        <f t="shared" si="24"/>
        <v>4286.6000000000004</v>
      </c>
      <c r="I135" s="8"/>
      <c r="J135" s="8">
        <v>4286.6000000000004</v>
      </c>
      <c r="K135" s="15"/>
      <c r="L135" s="8">
        <f t="shared" si="26"/>
        <v>4286.6000000000004</v>
      </c>
      <c r="M135" s="8">
        <f t="shared" si="27"/>
        <v>4286.6000000000004</v>
      </c>
      <c r="N135" s="8"/>
      <c r="O135" s="8">
        <f t="shared" si="28"/>
        <v>4286.6852549889136</v>
      </c>
      <c r="P135" s="8">
        <v>3866.5900999999999</v>
      </c>
      <c r="Q135" s="8"/>
      <c r="R135" s="8">
        <f t="shared" si="23"/>
        <v>90.20179396258105</v>
      </c>
      <c r="S135" s="8">
        <v>90.2</v>
      </c>
    </row>
    <row r="136" spans="1:19" ht="56.25" x14ac:dyDescent="0.25">
      <c r="A136" s="11" t="s">
        <v>118</v>
      </c>
      <c r="B136" s="8">
        <v>36467.1</v>
      </c>
      <c r="C136" s="8">
        <v>9370</v>
      </c>
      <c r="D136" s="8">
        <v>45837.1</v>
      </c>
      <c r="E136" s="8">
        <v>1820</v>
      </c>
      <c r="F136" s="8">
        <v>47657.1</v>
      </c>
      <c r="G136" s="9">
        <v>1649.3</v>
      </c>
      <c r="H136" s="8">
        <f t="shared" si="24"/>
        <v>49306.400000000001</v>
      </c>
      <c r="I136" s="8"/>
      <c r="J136" s="8">
        <v>49306.400000000001</v>
      </c>
      <c r="K136" s="15">
        <v>-725</v>
      </c>
      <c r="L136" s="8">
        <f t="shared" si="26"/>
        <v>12114.3</v>
      </c>
      <c r="M136" s="8">
        <f t="shared" si="27"/>
        <v>48581.4</v>
      </c>
      <c r="N136" s="8">
        <f t="shared" si="25"/>
        <v>133.21980634599407</v>
      </c>
      <c r="O136" s="8">
        <f t="shared" si="28"/>
        <v>48526.092224489796</v>
      </c>
      <c r="P136" s="8">
        <v>47555.570379999997</v>
      </c>
      <c r="Q136" s="8">
        <f>P136/B136*100</f>
        <v>130.40677865802326</v>
      </c>
      <c r="R136" s="8">
        <f t="shared" si="23"/>
        <v>97.888431333802643</v>
      </c>
      <c r="S136" s="8">
        <v>98</v>
      </c>
    </row>
    <row r="137" spans="1:19" ht="57" thickBot="1" x14ac:dyDescent="0.3">
      <c r="A137" s="11" t="s">
        <v>9</v>
      </c>
      <c r="B137" s="8">
        <v>26348.2</v>
      </c>
      <c r="C137" s="8">
        <v>3565</v>
      </c>
      <c r="D137" s="8">
        <v>29913.200000000001</v>
      </c>
      <c r="E137" s="8">
        <v>604.4</v>
      </c>
      <c r="F137" s="8">
        <v>30517.599999999999</v>
      </c>
      <c r="G137" s="9">
        <v>581.29999999999995</v>
      </c>
      <c r="H137" s="8">
        <f t="shared" si="24"/>
        <v>31098.899999999998</v>
      </c>
      <c r="I137" s="8"/>
      <c r="J137" s="8">
        <v>31098.899999999998</v>
      </c>
      <c r="K137" s="15">
        <v>-67</v>
      </c>
      <c r="L137" s="8">
        <f t="shared" si="26"/>
        <v>4683.7</v>
      </c>
      <c r="M137" s="8">
        <f t="shared" si="27"/>
        <v>31031.899999999998</v>
      </c>
      <c r="N137" s="8">
        <f t="shared" si="25"/>
        <v>117.77616687287934</v>
      </c>
      <c r="O137" s="8">
        <f t="shared" si="28"/>
        <v>31316.16693099897</v>
      </c>
      <c r="P137" s="8">
        <v>30407.998090000001</v>
      </c>
      <c r="Q137" s="8">
        <f>P137/B137*100</f>
        <v>115.40825593399168</v>
      </c>
      <c r="R137" s="8">
        <f t="shared" si="23"/>
        <v>97.989482081342118</v>
      </c>
      <c r="S137" s="8">
        <v>97.1</v>
      </c>
    </row>
    <row r="138" spans="1:19" ht="129.75" customHeight="1" thickBot="1" x14ac:dyDescent="0.3">
      <c r="A138" s="28" t="s">
        <v>119</v>
      </c>
      <c r="B138" s="29">
        <v>909257.7</v>
      </c>
      <c r="C138" s="29">
        <v>4843.2</v>
      </c>
      <c r="D138" s="29">
        <v>914100.9</v>
      </c>
      <c r="E138" s="29">
        <v>8900</v>
      </c>
      <c r="F138" s="29">
        <v>923000.9</v>
      </c>
      <c r="G138" s="29">
        <v>619996.9</v>
      </c>
      <c r="H138" s="29">
        <f t="shared" si="24"/>
        <v>1542997.8</v>
      </c>
      <c r="I138" s="29"/>
      <c r="J138" s="29">
        <v>1542997.8</v>
      </c>
      <c r="K138" s="29">
        <v>711227.2</v>
      </c>
      <c r="L138" s="29">
        <f t="shared" si="26"/>
        <v>1344967.2999999998</v>
      </c>
      <c r="M138" s="29">
        <f t="shared" si="27"/>
        <v>2254225</v>
      </c>
      <c r="N138" s="29">
        <f t="shared" si="25"/>
        <v>247.9192642525876</v>
      </c>
      <c r="O138" s="29">
        <f t="shared" si="28"/>
        <v>2263357.2624321608</v>
      </c>
      <c r="P138" s="29">
        <v>2252040.4761200002</v>
      </c>
      <c r="Q138" s="29">
        <f>P138/B138*100</f>
        <v>247.67901070510598</v>
      </c>
      <c r="R138" s="30">
        <f t="shared" si="23"/>
        <v>99.903092021426446</v>
      </c>
      <c r="S138" s="29">
        <v>99.5</v>
      </c>
    </row>
    <row r="139" spans="1:19" ht="56.25" x14ac:dyDescent="0.25">
      <c r="A139" s="11" t="s">
        <v>120</v>
      </c>
      <c r="B139" s="8"/>
      <c r="C139" s="8"/>
      <c r="D139" s="8"/>
      <c r="E139" s="8"/>
      <c r="F139" s="8"/>
      <c r="G139" s="9">
        <v>150</v>
      </c>
      <c r="H139" s="8">
        <f t="shared" si="24"/>
        <v>150</v>
      </c>
      <c r="I139" s="8"/>
      <c r="J139" s="8">
        <v>150</v>
      </c>
      <c r="K139" s="15"/>
      <c r="L139" s="8">
        <f t="shared" si="26"/>
        <v>150</v>
      </c>
      <c r="M139" s="8">
        <f t="shared" si="27"/>
        <v>150</v>
      </c>
      <c r="N139" s="8"/>
      <c r="O139" s="8">
        <f t="shared" si="28"/>
        <v>150</v>
      </c>
      <c r="P139" s="8">
        <v>150</v>
      </c>
      <c r="Q139" s="8"/>
      <c r="R139" s="8">
        <f t="shared" si="23"/>
        <v>100</v>
      </c>
      <c r="S139" s="8">
        <v>100</v>
      </c>
    </row>
    <row r="140" spans="1:19" ht="93.75" x14ac:dyDescent="0.25">
      <c r="A140" s="11" t="s">
        <v>121</v>
      </c>
      <c r="B140" s="8">
        <v>620</v>
      </c>
      <c r="C140" s="8"/>
      <c r="D140" s="8">
        <v>620</v>
      </c>
      <c r="E140" s="8"/>
      <c r="F140" s="8">
        <v>620</v>
      </c>
      <c r="G140" s="9"/>
      <c r="H140" s="8">
        <f t="shared" si="24"/>
        <v>620</v>
      </c>
      <c r="I140" s="8"/>
      <c r="J140" s="8">
        <v>620</v>
      </c>
      <c r="K140" s="15"/>
      <c r="L140" s="8"/>
      <c r="M140" s="8">
        <f t="shared" si="27"/>
        <v>620</v>
      </c>
      <c r="N140" s="8">
        <f t="shared" si="25"/>
        <v>100</v>
      </c>
      <c r="O140" s="8">
        <f t="shared" si="28"/>
        <v>620</v>
      </c>
      <c r="P140" s="8">
        <v>620</v>
      </c>
      <c r="Q140" s="8">
        <f>P140/B140*100</f>
        <v>100</v>
      </c>
      <c r="R140" s="8">
        <f t="shared" si="23"/>
        <v>100</v>
      </c>
      <c r="S140" s="8">
        <v>100</v>
      </c>
    </row>
    <row r="141" spans="1:19" ht="56.25" x14ac:dyDescent="0.25">
      <c r="A141" s="11" t="s">
        <v>122</v>
      </c>
      <c r="B141" s="8">
        <v>68.2</v>
      </c>
      <c r="C141" s="8">
        <v>30</v>
      </c>
      <c r="D141" s="8">
        <v>98.2</v>
      </c>
      <c r="E141" s="8"/>
      <c r="F141" s="8">
        <v>98.2</v>
      </c>
      <c r="G141" s="9">
        <v>144.4</v>
      </c>
      <c r="H141" s="8">
        <f t="shared" si="24"/>
        <v>242.60000000000002</v>
      </c>
      <c r="I141" s="8"/>
      <c r="J141" s="8">
        <v>242.60000000000002</v>
      </c>
      <c r="K141" s="15"/>
      <c r="L141" s="8">
        <f t="shared" si="26"/>
        <v>174.4</v>
      </c>
      <c r="M141" s="8">
        <f t="shared" si="27"/>
        <v>242.60000000000002</v>
      </c>
      <c r="N141" s="8">
        <f t="shared" si="25"/>
        <v>355.71847507331381</v>
      </c>
      <c r="O141" s="8">
        <f t="shared" si="28"/>
        <v>242.6435950413223</v>
      </c>
      <c r="P141" s="8">
        <v>234.87899999999999</v>
      </c>
      <c r="Q141" s="8">
        <f>P141/B141*100</f>
        <v>344.3973607038123</v>
      </c>
      <c r="R141" s="8">
        <f t="shared" si="23"/>
        <v>96.817394888705678</v>
      </c>
      <c r="S141" s="8">
        <v>96.8</v>
      </c>
    </row>
    <row r="142" spans="1:19" ht="56.25" x14ac:dyDescent="0.25">
      <c r="A142" s="11" t="s">
        <v>123</v>
      </c>
      <c r="B142" s="8">
        <v>262.3</v>
      </c>
      <c r="C142" s="8">
        <v>262.2</v>
      </c>
      <c r="D142" s="8">
        <v>524.5</v>
      </c>
      <c r="E142" s="8"/>
      <c r="F142" s="8">
        <v>524.5</v>
      </c>
      <c r="G142" s="9">
        <v>-524.5</v>
      </c>
      <c r="H142" s="8"/>
      <c r="I142" s="8"/>
      <c r="J142" s="8"/>
      <c r="K142" s="15"/>
      <c r="L142" s="8">
        <f t="shared" si="26"/>
        <v>-262.3</v>
      </c>
      <c r="M142" s="8"/>
      <c r="N142" s="8"/>
      <c r="O142" s="8" t="e">
        <f t="shared" si="28"/>
        <v>#DIV/0!</v>
      </c>
      <c r="P142" s="8"/>
      <c r="Q142" s="8"/>
      <c r="R142" s="8"/>
      <c r="S142" s="8"/>
    </row>
    <row r="143" spans="1:19" ht="59.25" customHeight="1" x14ac:dyDescent="0.25">
      <c r="A143" s="11" t="s">
        <v>124</v>
      </c>
      <c r="B143" s="8">
        <v>671791.6</v>
      </c>
      <c r="C143" s="8">
        <v>63122.8</v>
      </c>
      <c r="D143" s="8">
        <v>734914.4</v>
      </c>
      <c r="E143" s="8"/>
      <c r="F143" s="8">
        <v>734914.4</v>
      </c>
      <c r="G143" s="9">
        <v>556748.4</v>
      </c>
      <c r="H143" s="8">
        <f t="shared" si="24"/>
        <v>1291662.8</v>
      </c>
      <c r="I143" s="8"/>
      <c r="J143" s="8">
        <v>1291662.8</v>
      </c>
      <c r="K143" s="15">
        <v>706781</v>
      </c>
      <c r="L143" s="8">
        <f t="shared" si="26"/>
        <v>1326652.2000000002</v>
      </c>
      <c r="M143" s="8">
        <f t="shared" si="27"/>
        <v>1998443.8</v>
      </c>
      <c r="N143" s="8">
        <f t="shared" si="25"/>
        <v>297.47972436690191</v>
      </c>
      <c r="O143" s="8">
        <f t="shared" si="28"/>
        <v>2028690.5824400003</v>
      </c>
      <c r="P143" s="8">
        <v>2028690.58244</v>
      </c>
      <c r="Q143" s="8">
        <f>P143/B143*100</f>
        <v>301.982129940297</v>
      </c>
      <c r="R143" s="8">
        <f t="shared" ref="R143:R148" si="29">P143/M143*100</f>
        <v>101.51351678941384</v>
      </c>
      <c r="S143" s="8">
        <v>100</v>
      </c>
    </row>
    <row r="144" spans="1:19" ht="81.75" customHeight="1" x14ac:dyDescent="0.25">
      <c r="A144" s="11" t="s">
        <v>125</v>
      </c>
      <c r="B144" s="8"/>
      <c r="C144" s="8"/>
      <c r="D144" s="8"/>
      <c r="E144" s="8"/>
      <c r="F144" s="8"/>
      <c r="G144" s="9">
        <v>60278.6</v>
      </c>
      <c r="H144" s="8">
        <f t="shared" si="24"/>
        <v>60278.6</v>
      </c>
      <c r="I144" s="8"/>
      <c r="J144" s="8">
        <v>60278.6</v>
      </c>
      <c r="K144" s="15"/>
      <c r="L144" s="8">
        <f t="shared" si="26"/>
        <v>60278.6</v>
      </c>
      <c r="M144" s="8">
        <f t="shared" si="27"/>
        <v>60278.6</v>
      </c>
      <c r="N144" s="8"/>
      <c r="O144" s="8">
        <f t="shared" si="28"/>
        <v>36332.350225464186</v>
      </c>
      <c r="P144" s="8">
        <v>27394.592069999999</v>
      </c>
      <c r="Q144" s="8"/>
      <c r="R144" s="8">
        <f t="shared" si="29"/>
        <v>45.446629599891168</v>
      </c>
      <c r="S144" s="8">
        <v>75.400000000000006</v>
      </c>
    </row>
    <row r="145" spans="1:19" ht="59.25" customHeight="1" thickBot="1" x14ac:dyDescent="0.3">
      <c r="A145" s="11" t="s">
        <v>9</v>
      </c>
      <c r="B145" s="8">
        <v>236515.6</v>
      </c>
      <c r="C145" s="8">
        <v>-58571.8</v>
      </c>
      <c r="D145" s="8">
        <v>177943.8</v>
      </c>
      <c r="E145" s="8">
        <v>8900</v>
      </c>
      <c r="F145" s="8">
        <v>186843.8</v>
      </c>
      <c r="G145" s="9">
        <v>3200</v>
      </c>
      <c r="H145" s="8">
        <f t="shared" si="24"/>
        <v>190043.8</v>
      </c>
      <c r="I145" s="8"/>
      <c r="J145" s="8">
        <v>190043.8</v>
      </c>
      <c r="K145" s="15">
        <v>4446.2</v>
      </c>
      <c r="L145" s="8">
        <f t="shared" si="26"/>
        <v>-42025.600000000006</v>
      </c>
      <c r="M145" s="8">
        <f t="shared" si="27"/>
        <v>194490</v>
      </c>
      <c r="N145" s="8">
        <f t="shared" si="25"/>
        <v>82.23136232874279</v>
      </c>
      <c r="O145" s="8">
        <f t="shared" si="28"/>
        <v>197318.24150809718</v>
      </c>
      <c r="P145" s="8">
        <v>194950.42261000001</v>
      </c>
      <c r="Q145" s="8">
        <f>P145/B145*100</f>
        <v>82.426031352688796</v>
      </c>
      <c r="R145" s="8">
        <f t="shared" si="29"/>
        <v>100.23673330762509</v>
      </c>
      <c r="S145" s="8">
        <v>98.8</v>
      </c>
    </row>
    <row r="146" spans="1:19" ht="130.5" customHeight="1" thickBot="1" x14ac:dyDescent="0.3">
      <c r="A146" s="28" t="s">
        <v>126</v>
      </c>
      <c r="B146" s="29">
        <v>1297749.3</v>
      </c>
      <c r="C146" s="29">
        <v>338131.20000000001</v>
      </c>
      <c r="D146" s="29">
        <v>1635880.5</v>
      </c>
      <c r="E146" s="29">
        <v>110903.7</v>
      </c>
      <c r="F146" s="29">
        <v>1746784.2</v>
      </c>
      <c r="G146" s="29">
        <v>196129.1</v>
      </c>
      <c r="H146" s="29">
        <f t="shared" si="24"/>
        <v>1942913.3</v>
      </c>
      <c r="I146" s="29"/>
      <c r="J146" s="29">
        <v>1942913.3</v>
      </c>
      <c r="K146" s="29">
        <v>-17536</v>
      </c>
      <c r="L146" s="29">
        <f t="shared" si="26"/>
        <v>627628</v>
      </c>
      <c r="M146" s="29">
        <f t="shared" si="27"/>
        <v>1925377.3</v>
      </c>
      <c r="N146" s="29">
        <f t="shared" si="25"/>
        <v>148.36280782428472</v>
      </c>
      <c r="O146" s="29">
        <f t="shared" si="28"/>
        <v>1723463.1601043842</v>
      </c>
      <c r="P146" s="29">
        <v>1651077.70738</v>
      </c>
      <c r="Q146" s="29">
        <f>P146/B146*100</f>
        <v>127.2262452678649</v>
      </c>
      <c r="R146" s="30">
        <f t="shared" si="29"/>
        <v>85.753462834531177</v>
      </c>
      <c r="S146" s="29">
        <v>95.8</v>
      </c>
    </row>
    <row r="147" spans="1:19" ht="57.75" customHeight="1" x14ac:dyDescent="0.25">
      <c r="A147" s="11" t="s">
        <v>127</v>
      </c>
      <c r="B147" s="8">
        <v>1099634.6000000001</v>
      </c>
      <c r="C147" s="8">
        <v>278618.8</v>
      </c>
      <c r="D147" s="8">
        <v>1378253.4</v>
      </c>
      <c r="E147" s="8">
        <v>111675.4</v>
      </c>
      <c r="F147" s="8">
        <v>1489928.8</v>
      </c>
      <c r="G147" s="9">
        <v>130700.8</v>
      </c>
      <c r="H147" s="8">
        <f t="shared" si="24"/>
        <v>1620629.6</v>
      </c>
      <c r="I147" s="8"/>
      <c r="J147" s="8">
        <v>1620629.6</v>
      </c>
      <c r="K147" s="15">
        <v>27484.7</v>
      </c>
      <c r="L147" s="8">
        <f t="shared" si="26"/>
        <v>548479.69999999995</v>
      </c>
      <c r="M147" s="8">
        <f t="shared" si="27"/>
        <v>1648114.3</v>
      </c>
      <c r="N147" s="8">
        <f t="shared" si="25"/>
        <v>149.87835959326853</v>
      </c>
      <c r="O147" s="8">
        <f t="shared" si="28"/>
        <v>1648388.5517021278</v>
      </c>
      <c r="P147" s="8">
        <v>1394536.71474</v>
      </c>
      <c r="Q147" s="8">
        <f>P147/B147*100</f>
        <v>126.81819167385238</v>
      </c>
      <c r="R147" s="8">
        <f t="shared" si="29"/>
        <v>84.614077721429865</v>
      </c>
      <c r="S147" s="8">
        <v>84.6</v>
      </c>
    </row>
    <row r="148" spans="1:19" ht="57.75" customHeight="1" x14ac:dyDescent="0.25">
      <c r="A148" s="11" t="s">
        <v>128</v>
      </c>
      <c r="B148" s="8">
        <v>191614.7</v>
      </c>
      <c r="C148" s="8">
        <v>59512.4</v>
      </c>
      <c r="D148" s="8">
        <v>251127.1</v>
      </c>
      <c r="E148" s="8">
        <v>-771.7</v>
      </c>
      <c r="F148" s="8">
        <v>250355.4</v>
      </c>
      <c r="G148" s="9">
        <v>71928.3</v>
      </c>
      <c r="H148" s="8">
        <f t="shared" si="24"/>
        <v>322283.7</v>
      </c>
      <c r="I148" s="8"/>
      <c r="J148" s="8">
        <v>322283.7</v>
      </c>
      <c r="K148" s="15">
        <v>-45020.7</v>
      </c>
      <c r="L148" s="8">
        <f t="shared" si="26"/>
        <v>85648.3</v>
      </c>
      <c r="M148" s="8">
        <f t="shared" si="27"/>
        <v>277263</v>
      </c>
      <c r="N148" s="8">
        <f t="shared" si="25"/>
        <v>144.69818860452773</v>
      </c>
      <c r="O148" s="8">
        <f t="shared" si="28"/>
        <v>277341.61366486491</v>
      </c>
      <c r="P148" s="8">
        <v>256540.99264000001</v>
      </c>
      <c r="Q148" s="8">
        <f>P148/B148*100</f>
        <v>133.8837743868294</v>
      </c>
      <c r="R148" s="8">
        <f t="shared" si="29"/>
        <v>92.526226954191515</v>
      </c>
      <c r="S148" s="8">
        <v>92.5</v>
      </c>
    </row>
    <row r="149" spans="1:19" ht="57" thickBot="1" x14ac:dyDescent="0.3">
      <c r="A149" s="11" t="s">
        <v>150</v>
      </c>
      <c r="B149" s="8"/>
      <c r="C149" s="8"/>
      <c r="D149" s="8"/>
      <c r="E149" s="8"/>
      <c r="F149" s="8"/>
      <c r="G149" s="9">
        <v>-6500</v>
      </c>
      <c r="H149" s="8">
        <f t="shared" si="24"/>
        <v>-6500</v>
      </c>
      <c r="I149" s="8"/>
      <c r="J149" s="8">
        <v>-6500</v>
      </c>
      <c r="K149" s="15"/>
      <c r="L149" s="8">
        <f t="shared" si="26"/>
        <v>-6500</v>
      </c>
      <c r="M149" s="8">
        <f t="shared" si="27"/>
        <v>-6500</v>
      </c>
      <c r="N149" s="8"/>
      <c r="O149" s="17" t="e">
        <f t="shared" si="28"/>
        <v>#DIV/0!</v>
      </c>
      <c r="P149" s="17"/>
      <c r="Q149" s="8"/>
      <c r="R149" s="8"/>
      <c r="S149" s="8"/>
    </row>
    <row r="150" spans="1:19" ht="89.25" customHeight="1" thickBot="1" x14ac:dyDescent="0.3">
      <c r="A150" s="28" t="s">
        <v>129</v>
      </c>
      <c r="B150" s="29">
        <v>143191.5</v>
      </c>
      <c r="C150" s="29">
        <v>52065.8</v>
      </c>
      <c r="D150" s="29">
        <v>195257.3</v>
      </c>
      <c r="E150" s="29">
        <v>23408.2</v>
      </c>
      <c r="F150" s="29">
        <v>218665.5</v>
      </c>
      <c r="G150" s="29">
        <v>32863.5</v>
      </c>
      <c r="H150" s="29">
        <f t="shared" si="24"/>
        <v>251529</v>
      </c>
      <c r="I150" s="29"/>
      <c r="J150" s="29">
        <v>251529</v>
      </c>
      <c r="K150" s="29">
        <v>2856.9</v>
      </c>
      <c r="L150" s="29">
        <f t="shared" si="26"/>
        <v>111194.4</v>
      </c>
      <c r="M150" s="29">
        <f t="shared" si="27"/>
        <v>254385.9</v>
      </c>
      <c r="N150" s="29">
        <f t="shared" si="25"/>
        <v>177.65433004054012</v>
      </c>
      <c r="O150" s="29">
        <f t="shared" si="28"/>
        <v>257589.18834834834</v>
      </c>
      <c r="P150" s="29">
        <v>257331.59916000001</v>
      </c>
      <c r="Q150" s="29">
        <f t="shared" ref="Q150:Q160" si="30">P150/B150*100</f>
        <v>179.71150463540084</v>
      </c>
      <c r="R150" s="30">
        <f t="shared" ref="R150:R171" si="31">P150/M150*100</f>
        <v>101.15796479285999</v>
      </c>
      <c r="S150" s="29">
        <v>99.9</v>
      </c>
    </row>
    <row r="151" spans="1:19" ht="96.75" customHeight="1" x14ac:dyDescent="0.25">
      <c r="A151" s="11" t="s">
        <v>130</v>
      </c>
      <c r="B151" s="8">
        <v>27188.3</v>
      </c>
      <c r="C151" s="8">
        <v>47240.800000000003</v>
      </c>
      <c r="D151" s="8">
        <v>74429.100000000006</v>
      </c>
      <c r="E151" s="8">
        <v>20263.2</v>
      </c>
      <c r="F151" s="8">
        <v>94692.3</v>
      </c>
      <c r="G151" s="9">
        <v>21297.599999999999</v>
      </c>
      <c r="H151" s="8">
        <f t="shared" si="24"/>
        <v>115989.9</v>
      </c>
      <c r="I151" s="8"/>
      <c r="J151" s="8">
        <v>115989.9</v>
      </c>
      <c r="K151" s="15">
        <v>-6180.3</v>
      </c>
      <c r="L151" s="8">
        <f t="shared" si="26"/>
        <v>82621.3</v>
      </c>
      <c r="M151" s="8">
        <f t="shared" si="27"/>
        <v>109809.59999999999</v>
      </c>
      <c r="N151" s="8">
        <f t="shared" si="25"/>
        <v>403.88549486359943</v>
      </c>
      <c r="O151" s="8">
        <f t="shared" si="28"/>
        <v>109672.065</v>
      </c>
      <c r="P151" s="8">
        <v>109672.065</v>
      </c>
      <c r="Q151" s="8">
        <f t="shared" si="30"/>
        <v>403.37963388663508</v>
      </c>
      <c r="R151" s="8">
        <f t="shared" si="31"/>
        <v>99.874751387856804</v>
      </c>
      <c r="S151" s="8">
        <v>100</v>
      </c>
    </row>
    <row r="152" spans="1:19" ht="59.25" customHeight="1" x14ac:dyDescent="0.25">
      <c r="A152" s="11" t="s">
        <v>131</v>
      </c>
      <c r="B152" s="8">
        <v>102125.7</v>
      </c>
      <c r="C152" s="8">
        <v>1200</v>
      </c>
      <c r="D152" s="8">
        <v>103325.7</v>
      </c>
      <c r="E152" s="8">
        <v>1700</v>
      </c>
      <c r="F152" s="8">
        <v>105025.7</v>
      </c>
      <c r="G152" s="9">
        <v>12798.6</v>
      </c>
      <c r="H152" s="8">
        <f t="shared" si="24"/>
        <v>117824.3</v>
      </c>
      <c r="I152" s="8"/>
      <c r="J152" s="8">
        <v>117824.3</v>
      </c>
      <c r="K152" s="15">
        <v>9068.7999999999993</v>
      </c>
      <c r="L152" s="8">
        <f t="shared" si="26"/>
        <v>24767.4</v>
      </c>
      <c r="M152" s="8">
        <f t="shared" si="27"/>
        <v>126893.1</v>
      </c>
      <c r="N152" s="8">
        <f t="shared" si="25"/>
        <v>124.25187783290592</v>
      </c>
      <c r="O152" s="8">
        <f t="shared" si="28"/>
        <v>130145.46249999999</v>
      </c>
      <c r="P152" s="8">
        <v>130145.46249999999</v>
      </c>
      <c r="Q152" s="8">
        <f t="shared" si="30"/>
        <v>127.43654388660248</v>
      </c>
      <c r="R152" s="8">
        <f t="shared" si="31"/>
        <v>102.56307277543064</v>
      </c>
      <c r="S152" s="8">
        <v>100</v>
      </c>
    </row>
    <row r="153" spans="1:19" ht="56.25" x14ac:dyDescent="0.25">
      <c r="A153" s="11" t="s">
        <v>132</v>
      </c>
      <c r="B153" s="8">
        <v>1450</v>
      </c>
      <c r="C153" s="8">
        <v>1250</v>
      </c>
      <c r="D153" s="8">
        <v>2700</v>
      </c>
      <c r="E153" s="8">
        <v>750</v>
      </c>
      <c r="F153" s="8">
        <v>3450</v>
      </c>
      <c r="G153" s="9">
        <v>750</v>
      </c>
      <c r="H153" s="8">
        <f t="shared" si="24"/>
        <v>4200</v>
      </c>
      <c r="I153" s="8"/>
      <c r="J153" s="8">
        <v>4200</v>
      </c>
      <c r="K153" s="15"/>
      <c r="L153" s="8">
        <f t="shared" si="26"/>
        <v>2750</v>
      </c>
      <c r="M153" s="8">
        <f t="shared" si="27"/>
        <v>4200</v>
      </c>
      <c r="N153" s="8">
        <f t="shared" si="25"/>
        <v>289.65517241379308</v>
      </c>
      <c r="O153" s="8">
        <f t="shared" si="28"/>
        <v>4200</v>
      </c>
      <c r="P153" s="8">
        <v>4200</v>
      </c>
      <c r="Q153" s="8">
        <f t="shared" si="30"/>
        <v>289.65517241379308</v>
      </c>
      <c r="R153" s="8">
        <f t="shared" si="31"/>
        <v>100</v>
      </c>
      <c r="S153" s="8">
        <v>100</v>
      </c>
    </row>
    <row r="154" spans="1:19" ht="63.75" customHeight="1" thickBot="1" x14ac:dyDescent="0.3">
      <c r="A154" s="11" t="s">
        <v>9</v>
      </c>
      <c r="B154" s="8">
        <v>12427.5</v>
      </c>
      <c r="C154" s="8">
        <v>2375</v>
      </c>
      <c r="D154" s="8">
        <v>14802.5</v>
      </c>
      <c r="E154" s="8">
        <v>695</v>
      </c>
      <c r="F154" s="8">
        <v>15497.5</v>
      </c>
      <c r="G154" s="9">
        <v>-1982.7</v>
      </c>
      <c r="H154" s="8">
        <f t="shared" si="24"/>
        <v>13514.8</v>
      </c>
      <c r="I154" s="8"/>
      <c r="J154" s="8">
        <v>13514.8</v>
      </c>
      <c r="K154" s="15">
        <v>-31.6</v>
      </c>
      <c r="L154" s="8">
        <f t="shared" si="26"/>
        <v>1055.7</v>
      </c>
      <c r="M154" s="8">
        <f t="shared" si="27"/>
        <v>13483.199999999999</v>
      </c>
      <c r="N154" s="8">
        <f t="shared" si="25"/>
        <v>108.49487024743512</v>
      </c>
      <c r="O154" s="8">
        <f t="shared" si="28"/>
        <v>13613.570204498978</v>
      </c>
      <c r="P154" s="8">
        <v>13314.07166</v>
      </c>
      <c r="Q154" s="8">
        <f t="shared" si="30"/>
        <v>107.13395019110843</v>
      </c>
      <c r="R154" s="8">
        <f t="shared" si="31"/>
        <v>98.745636495787352</v>
      </c>
      <c r="S154" s="8">
        <v>97.8</v>
      </c>
    </row>
    <row r="155" spans="1:19" ht="148.5" customHeight="1" thickBot="1" x14ac:dyDescent="0.3">
      <c r="A155" s="28" t="s">
        <v>133</v>
      </c>
      <c r="B155" s="29">
        <v>1023781.6</v>
      </c>
      <c r="C155" s="29">
        <v>345993.4</v>
      </c>
      <c r="D155" s="29">
        <v>1369775</v>
      </c>
      <c r="E155" s="29">
        <v>285984.2</v>
      </c>
      <c r="F155" s="29">
        <v>1655759.2</v>
      </c>
      <c r="G155" s="29">
        <v>549106.19999999995</v>
      </c>
      <c r="H155" s="29">
        <f t="shared" si="24"/>
        <v>2204865.4</v>
      </c>
      <c r="I155" s="29"/>
      <c r="J155" s="29">
        <v>2204865.4</v>
      </c>
      <c r="K155" s="29">
        <v>-185326.8</v>
      </c>
      <c r="L155" s="29">
        <f t="shared" si="26"/>
        <v>995757</v>
      </c>
      <c r="M155" s="29">
        <f t="shared" si="27"/>
        <v>2019538.5999999999</v>
      </c>
      <c r="N155" s="29">
        <f t="shared" si="25"/>
        <v>197.26263882843762</v>
      </c>
      <c r="O155" s="29">
        <f t="shared" si="28"/>
        <v>2032041.6382014388</v>
      </c>
      <c r="P155" s="29">
        <v>1977176.51397</v>
      </c>
      <c r="Q155" s="29">
        <f t="shared" si="30"/>
        <v>193.12483384835204</v>
      </c>
      <c r="R155" s="30">
        <f t="shared" si="31"/>
        <v>97.902387900384781</v>
      </c>
      <c r="S155" s="29">
        <v>97.3</v>
      </c>
    </row>
    <row r="156" spans="1:19" ht="81.75" customHeight="1" x14ac:dyDescent="0.25">
      <c r="A156" s="11" t="s">
        <v>134</v>
      </c>
      <c r="B156" s="8">
        <v>60200</v>
      </c>
      <c r="C156" s="8">
        <v>13694.6</v>
      </c>
      <c r="D156" s="8">
        <v>73894.600000000006</v>
      </c>
      <c r="E156" s="8"/>
      <c r="F156" s="8">
        <v>73894.600000000006</v>
      </c>
      <c r="G156" s="9"/>
      <c r="H156" s="8">
        <f t="shared" si="24"/>
        <v>73894.600000000006</v>
      </c>
      <c r="I156" s="8"/>
      <c r="J156" s="8">
        <v>73894.600000000006</v>
      </c>
      <c r="K156" s="15"/>
      <c r="L156" s="8">
        <f t="shared" si="26"/>
        <v>13694.6</v>
      </c>
      <c r="M156" s="8">
        <f t="shared" si="27"/>
        <v>73894.600000000006</v>
      </c>
      <c r="N156" s="8">
        <f t="shared" si="25"/>
        <v>122.74850498338871</v>
      </c>
      <c r="O156" s="8">
        <f t="shared" si="28"/>
        <v>73936.338711583929</v>
      </c>
      <c r="P156" s="8">
        <v>62550.142549999997</v>
      </c>
      <c r="Q156" s="8">
        <f t="shared" si="30"/>
        <v>103.90389127906975</v>
      </c>
      <c r="R156" s="8">
        <f t="shared" si="31"/>
        <v>84.647785562138495</v>
      </c>
      <c r="S156" s="8">
        <v>84.6</v>
      </c>
    </row>
    <row r="157" spans="1:19" ht="42" customHeight="1" x14ac:dyDescent="0.25">
      <c r="A157" s="11" t="s">
        <v>135</v>
      </c>
      <c r="B157" s="8">
        <v>69044.600000000006</v>
      </c>
      <c r="C157" s="8">
        <v>15500</v>
      </c>
      <c r="D157" s="8">
        <v>84544.6</v>
      </c>
      <c r="E157" s="8">
        <v>199275.4</v>
      </c>
      <c r="F157" s="8">
        <v>283820</v>
      </c>
      <c r="G157" s="9">
        <v>282766.3</v>
      </c>
      <c r="H157" s="8">
        <f t="shared" si="24"/>
        <v>566586.30000000005</v>
      </c>
      <c r="I157" s="8"/>
      <c r="J157" s="8">
        <v>566586.30000000005</v>
      </c>
      <c r="K157" s="15">
        <v>-4888.3</v>
      </c>
      <c r="L157" s="8">
        <f t="shared" si="26"/>
        <v>492653.39999999997</v>
      </c>
      <c r="M157" s="8">
        <f t="shared" si="27"/>
        <v>561698</v>
      </c>
      <c r="N157" s="8">
        <f t="shared" si="25"/>
        <v>813.52922603650393</v>
      </c>
      <c r="O157" s="8">
        <f t="shared" si="28"/>
        <v>563508.49747219414</v>
      </c>
      <c r="P157" s="8">
        <v>557309.90399999998</v>
      </c>
      <c r="Q157" s="8">
        <f t="shared" si="30"/>
        <v>807.17377463262869</v>
      </c>
      <c r="R157" s="8">
        <f t="shared" si="31"/>
        <v>99.218780198612066</v>
      </c>
      <c r="S157" s="8">
        <v>98.9</v>
      </c>
    </row>
    <row r="158" spans="1:19" ht="78" customHeight="1" x14ac:dyDescent="0.25">
      <c r="A158" s="11" t="s">
        <v>136</v>
      </c>
      <c r="B158" s="8">
        <v>668457.69999999995</v>
      </c>
      <c r="C158" s="8">
        <v>256798.8</v>
      </c>
      <c r="D158" s="8">
        <v>925256.5</v>
      </c>
      <c r="E158" s="8">
        <v>-176363.2</v>
      </c>
      <c r="F158" s="8">
        <v>748893.3</v>
      </c>
      <c r="G158" s="9">
        <v>149216.70000000001</v>
      </c>
      <c r="H158" s="8">
        <f t="shared" si="24"/>
        <v>898110</v>
      </c>
      <c r="I158" s="8"/>
      <c r="J158" s="8">
        <v>898110</v>
      </c>
      <c r="K158" s="15">
        <v>-115132.6</v>
      </c>
      <c r="L158" s="8">
        <f t="shared" si="26"/>
        <v>114519.69999999998</v>
      </c>
      <c r="M158" s="8">
        <f t="shared" si="27"/>
        <v>782977.4</v>
      </c>
      <c r="N158" s="8">
        <f t="shared" si="25"/>
        <v>117.13192921556592</v>
      </c>
      <c r="O158" s="8">
        <f t="shared" si="28"/>
        <v>794059.81195496419</v>
      </c>
      <c r="P158" s="8">
        <v>775796.43628000002</v>
      </c>
      <c r="Q158" s="8">
        <f t="shared" si="30"/>
        <v>116.05767070676276</v>
      </c>
      <c r="R158" s="8">
        <f t="shared" si="31"/>
        <v>99.082864496472055</v>
      </c>
      <c r="S158" s="8">
        <v>97.7</v>
      </c>
    </row>
    <row r="159" spans="1:19" ht="56.25" x14ac:dyDescent="0.25">
      <c r="A159" s="11" t="s">
        <v>9</v>
      </c>
      <c r="B159" s="8">
        <v>77255</v>
      </c>
      <c r="C159" s="8"/>
      <c r="D159" s="8">
        <v>77255</v>
      </c>
      <c r="E159" s="8">
        <v>3072</v>
      </c>
      <c r="F159" s="8">
        <v>80327</v>
      </c>
      <c r="G159" s="9">
        <v>3823.2</v>
      </c>
      <c r="H159" s="8">
        <f t="shared" si="24"/>
        <v>84150.2</v>
      </c>
      <c r="I159" s="8"/>
      <c r="J159" s="8">
        <v>84150.2</v>
      </c>
      <c r="K159" s="15">
        <v>-184</v>
      </c>
      <c r="L159" s="8">
        <f t="shared" si="26"/>
        <v>6711.2</v>
      </c>
      <c r="M159" s="8">
        <f t="shared" si="27"/>
        <v>83966.2</v>
      </c>
      <c r="N159" s="8">
        <f t="shared" si="25"/>
        <v>108.68707527020905</v>
      </c>
      <c r="O159" s="8">
        <f t="shared" si="28"/>
        <v>84176.863678861788</v>
      </c>
      <c r="P159" s="8">
        <v>82830.033859999996</v>
      </c>
      <c r="Q159" s="8">
        <f t="shared" si="30"/>
        <v>107.21640522943498</v>
      </c>
      <c r="R159" s="8">
        <f t="shared" si="31"/>
        <v>98.646876790899199</v>
      </c>
      <c r="S159" s="8">
        <v>98.4</v>
      </c>
    </row>
    <row r="160" spans="1:19" ht="37.5" x14ac:dyDescent="0.25">
      <c r="A160" s="11" t="s">
        <v>137</v>
      </c>
      <c r="B160" s="8">
        <v>148824.29999999999</v>
      </c>
      <c r="C160" s="8">
        <v>60000</v>
      </c>
      <c r="D160" s="8">
        <v>208824.3</v>
      </c>
      <c r="E160" s="8">
        <v>60000</v>
      </c>
      <c r="F160" s="8">
        <v>268824.3</v>
      </c>
      <c r="G160" s="9">
        <v>113300</v>
      </c>
      <c r="H160" s="8">
        <f t="shared" si="24"/>
        <v>382124.3</v>
      </c>
      <c r="I160" s="8"/>
      <c r="J160" s="8">
        <v>382124.3</v>
      </c>
      <c r="K160" s="15">
        <v>-65121.9</v>
      </c>
      <c r="L160" s="8">
        <f t="shared" si="26"/>
        <v>168178.1</v>
      </c>
      <c r="M160" s="8">
        <f t="shared" si="27"/>
        <v>317002.39999999997</v>
      </c>
      <c r="N160" s="8">
        <f t="shared" si="25"/>
        <v>213.00446230891055</v>
      </c>
      <c r="O160" s="8">
        <f t="shared" si="28"/>
        <v>317103.67784501065</v>
      </c>
      <c r="P160" s="8">
        <v>298711.66453000001</v>
      </c>
      <c r="Q160" s="8">
        <f t="shared" si="30"/>
        <v>200.71430843618953</v>
      </c>
      <c r="R160" s="8">
        <f t="shared" si="31"/>
        <v>94.230095586027119</v>
      </c>
      <c r="S160" s="8">
        <v>94.2</v>
      </c>
    </row>
    <row r="161" spans="1:19" ht="57" thickBot="1" x14ac:dyDescent="0.3">
      <c r="A161" s="11" t="s">
        <v>138</v>
      </c>
      <c r="B161" s="8"/>
      <c r="C161" s="8"/>
      <c r="D161" s="8"/>
      <c r="E161" s="8">
        <v>200000</v>
      </c>
      <c r="F161" s="8">
        <v>200000</v>
      </c>
      <c r="G161" s="9"/>
      <c r="H161" s="8">
        <f t="shared" si="24"/>
        <v>200000</v>
      </c>
      <c r="I161" s="8"/>
      <c r="J161" s="8">
        <v>200000</v>
      </c>
      <c r="K161" s="15"/>
      <c r="L161" s="8">
        <f t="shared" si="26"/>
        <v>200000</v>
      </c>
      <c r="M161" s="8">
        <f t="shared" si="27"/>
        <v>200000</v>
      </c>
      <c r="N161" s="8"/>
      <c r="O161" s="8">
        <f t="shared" si="28"/>
        <v>199978.33274999997</v>
      </c>
      <c r="P161" s="8">
        <v>199978.33275</v>
      </c>
      <c r="Q161" s="8"/>
      <c r="R161" s="8">
        <f t="shared" si="31"/>
        <v>99.989166375000011</v>
      </c>
      <c r="S161" s="8">
        <v>100</v>
      </c>
    </row>
    <row r="162" spans="1:19" ht="108" customHeight="1" thickBot="1" x14ac:dyDescent="0.3">
      <c r="A162" s="28" t="s">
        <v>139</v>
      </c>
      <c r="B162" s="29">
        <v>101550.7</v>
      </c>
      <c r="C162" s="29">
        <v>8615.9</v>
      </c>
      <c r="D162" s="29">
        <v>110166.6</v>
      </c>
      <c r="E162" s="29"/>
      <c r="F162" s="29">
        <v>110166.6</v>
      </c>
      <c r="G162" s="29">
        <v>29607.200000000001</v>
      </c>
      <c r="H162" s="29">
        <f t="shared" si="24"/>
        <v>139773.80000000002</v>
      </c>
      <c r="I162" s="29"/>
      <c r="J162" s="29">
        <v>139773.80000000002</v>
      </c>
      <c r="K162" s="29">
        <v>-70238.7</v>
      </c>
      <c r="L162" s="29">
        <f t="shared" si="26"/>
        <v>-32015.599999999999</v>
      </c>
      <c r="M162" s="29">
        <f t="shared" si="27"/>
        <v>69535.10000000002</v>
      </c>
      <c r="N162" s="29">
        <f t="shared" si="25"/>
        <v>68.473284773024716</v>
      </c>
      <c r="O162" s="29">
        <f t="shared" si="28"/>
        <v>79601.056220095692</v>
      </c>
      <c r="P162" s="29">
        <v>66546.482999999993</v>
      </c>
      <c r="Q162" s="29">
        <f>P162/B162*100</f>
        <v>65.530304567078318</v>
      </c>
      <c r="R162" s="30">
        <f t="shared" si="31"/>
        <v>95.702002298119908</v>
      </c>
      <c r="S162" s="29">
        <v>83.6</v>
      </c>
    </row>
    <row r="163" spans="1:19" ht="78" customHeight="1" thickBot="1" x14ac:dyDescent="0.3">
      <c r="A163" s="11" t="s">
        <v>140</v>
      </c>
      <c r="B163" s="8">
        <v>101550.7</v>
      </c>
      <c r="C163" s="8">
        <v>8615.9</v>
      </c>
      <c r="D163" s="8">
        <v>110166.6</v>
      </c>
      <c r="E163" s="8"/>
      <c r="F163" s="8">
        <v>110166.6</v>
      </c>
      <c r="G163" s="9">
        <v>29607.200000000001</v>
      </c>
      <c r="H163" s="8">
        <f t="shared" si="24"/>
        <v>139773.80000000002</v>
      </c>
      <c r="I163" s="8"/>
      <c r="J163" s="8">
        <v>139773.80000000002</v>
      </c>
      <c r="K163" s="15">
        <v>-70238.7</v>
      </c>
      <c r="L163" s="8">
        <f t="shared" si="26"/>
        <v>-32015.599999999999</v>
      </c>
      <c r="M163" s="8">
        <f t="shared" si="27"/>
        <v>69535.10000000002</v>
      </c>
      <c r="N163" s="8">
        <f t="shared" si="25"/>
        <v>68.473284773024716</v>
      </c>
      <c r="O163" s="8">
        <f t="shared" si="28"/>
        <v>79601.056220095692</v>
      </c>
      <c r="P163" s="8">
        <v>66546.482999999993</v>
      </c>
      <c r="Q163" s="8">
        <f>P163/B163*100</f>
        <v>65.530304567078318</v>
      </c>
      <c r="R163" s="8">
        <f t="shared" si="31"/>
        <v>95.702002298119908</v>
      </c>
      <c r="S163" s="8">
        <v>83.6</v>
      </c>
    </row>
    <row r="164" spans="1:19" ht="107.25" customHeight="1" thickBot="1" x14ac:dyDescent="0.3">
      <c r="A164" s="28" t="s">
        <v>141</v>
      </c>
      <c r="B164" s="29">
        <v>2548</v>
      </c>
      <c r="C164" s="29">
        <v>8440.7000000000007</v>
      </c>
      <c r="D164" s="29">
        <v>10988.7</v>
      </c>
      <c r="E164" s="29">
        <v>0</v>
      </c>
      <c r="F164" s="29">
        <v>10988.7</v>
      </c>
      <c r="G164" s="29">
        <v>598.79999999999995</v>
      </c>
      <c r="H164" s="29">
        <f t="shared" si="24"/>
        <v>11587.5</v>
      </c>
      <c r="I164" s="29"/>
      <c r="J164" s="29">
        <v>11587.5</v>
      </c>
      <c r="K164" s="29"/>
      <c r="L164" s="29">
        <f t="shared" si="26"/>
        <v>9039.5</v>
      </c>
      <c r="M164" s="29">
        <f t="shared" si="27"/>
        <v>11587.5</v>
      </c>
      <c r="N164" s="29">
        <f t="shared" si="25"/>
        <v>454.7684458398744</v>
      </c>
      <c r="O164" s="29">
        <f t="shared" si="28"/>
        <v>11582.309522799576</v>
      </c>
      <c r="P164" s="29">
        <v>10922.11788</v>
      </c>
      <c r="Q164" s="29">
        <f>P164/B164*100</f>
        <v>428.65454788069076</v>
      </c>
      <c r="R164" s="30">
        <f t="shared" si="31"/>
        <v>94.25775948220064</v>
      </c>
      <c r="S164" s="29">
        <v>94.3</v>
      </c>
    </row>
    <row r="165" spans="1:19" ht="56.25" x14ac:dyDescent="0.25">
      <c r="A165" s="11" t="s">
        <v>142</v>
      </c>
      <c r="B165" s="8"/>
      <c r="C165" s="8"/>
      <c r="D165" s="8"/>
      <c r="E165" s="8">
        <v>495</v>
      </c>
      <c r="F165" s="8">
        <v>495</v>
      </c>
      <c r="G165" s="9"/>
      <c r="H165" s="8">
        <f t="shared" ref="H165:H174" si="32">F165+G165</f>
        <v>495</v>
      </c>
      <c r="I165" s="8"/>
      <c r="J165" s="8">
        <v>495</v>
      </c>
      <c r="K165" s="15"/>
      <c r="L165" s="8">
        <f t="shared" si="26"/>
        <v>495</v>
      </c>
      <c r="M165" s="8">
        <f t="shared" si="27"/>
        <v>495</v>
      </c>
      <c r="N165" s="8"/>
      <c r="O165" s="8">
        <f t="shared" si="28"/>
        <v>495</v>
      </c>
      <c r="P165" s="8">
        <v>495</v>
      </c>
      <c r="Q165" s="8"/>
      <c r="R165" s="8">
        <f t="shared" si="31"/>
        <v>100</v>
      </c>
      <c r="S165" s="8">
        <v>100</v>
      </c>
    </row>
    <row r="166" spans="1:19" ht="93.75" x14ac:dyDescent="0.25">
      <c r="A166" s="11" t="s">
        <v>143</v>
      </c>
      <c r="B166" s="8">
        <v>2548</v>
      </c>
      <c r="C166" s="8">
        <v>4962.1000000000004</v>
      </c>
      <c r="D166" s="8">
        <v>7510.1</v>
      </c>
      <c r="E166" s="8">
        <v>-495</v>
      </c>
      <c r="F166" s="8">
        <v>7015.1</v>
      </c>
      <c r="G166" s="9">
        <v>-116.6</v>
      </c>
      <c r="H166" s="8">
        <f t="shared" si="32"/>
        <v>6898.5</v>
      </c>
      <c r="I166" s="8"/>
      <c r="J166" s="8">
        <v>6898.5</v>
      </c>
      <c r="K166" s="15"/>
      <c r="L166" s="8">
        <f t="shared" si="26"/>
        <v>4350.5</v>
      </c>
      <c r="M166" s="8">
        <f t="shared" si="27"/>
        <v>6898.5</v>
      </c>
      <c r="N166" s="8">
        <f t="shared" si="25"/>
        <v>270.74175824175825</v>
      </c>
      <c r="O166" s="8">
        <f t="shared" si="28"/>
        <v>6899.2114472252442</v>
      </c>
      <c r="P166" s="8">
        <v>6340.3753200000001</v>
      </c>
      <c r="Q166" s="8">
        <f>P166/B166*100</f>
        <v>248.83733594976451</v>
      </c>
      <c r="R166" s="8">
        <f t="shared" si="31"/>
        <v>91.909477712546206</v>
      </c>
      <c r="S166" s="8">
        <v>91.9</v>
      </c>
    </row>
    <row r="167" spans="1:19" ht="56.25" x14ac:dyDescent="0.25">
      <c r="A167" s="11" t="s">
        <v>144</v>
      </c>
      <c r="B167" s="8"/>
      <c r="C167" s="8">
        <v>3103.6</v>
      </c>
      <c r="D167" s="8">
        <v>3103.6</v>
      </c>
      <c r="E167" s="8"/>
      <c r="F167" s="8">
        <v>3103.6</v>
      </c>
      <c r="G167" s="9">
        <v>643.9</v>
      </c>
      <c r="H167" s="8">
        <f t="shared" si="32"/>
        <v>3747.5</v>
      </c>
      <c r="I167" s="8"/>
      <c r="J167" s="8">
        <v>3747.5</v>
      </c>
      <c r="K167" s="15"/>
      <c r="L167" s="8">
        <f t="shared" si="26"/>
        <v>3747.5</v>
      </c>
      <c r="M167" s="8">
        <f t="shared" si="27"/>
        <v>3747.5</v>
      </c>
      <c r="N167" s="8"/>
      <c r="O167" s="8">
        <f t="shared" si="28"/>
        <v>3749.028383110196</v>
      </c>
      <c r="P167" s="8">
        <v>3640.30656</v>
      </c>
      <c r="Q167" s="8"/>
      <c r="R167" s="8">
        <f t="shared" si="31"/>
        <v>97.139601334222817</v>
      </c>
      <c r="S167" s="8">
        <v>97.1</v>
      </c>
    </row>
    <row r="168" spans="1:19" ht="84.75" customHeight="1" thickBot="1" x14ac:dyDescent="0.3">
      <c r="A168" s="11" t="s">
        <v>165</v>
      </c>
      <c r="B168" s="8"/>
      <c r="C168" s="8">
        <v>375</v>
      </c>
      <c r="D168" s="8">
        <v>375</v>
      </c>
      <c r="E168" s="8"/>
      <c r="F168" s="8">
        <v>375</v>
      </c>
      <c r="G168" s="9">
        <v>71.5</v>
      </c>
      <c r="H168" s="8">
        <f t="shared" si="32"/>
        <v>446.5</v>
      </c>
      <c r="I168" s="8"/>
      <c r="J168" s="8">
        <v>446.5</v>
      </c>
      <c r="K168" s="15"/>
      <c r="L168" s="8">
        <f t="shared" si="26"/>
        <v>446.5</v>
      </c>
      <c r="M168" s="8">
        <f t="shared" si="27"/>
        <v>446.5</v>
      </c>
      <c r="N168" s="8"/>
      <c r="O168" s="8">
        <f t="shared" si="28"/>
        <v>446.43599999999998</v>
      </c>
      <c r="P168" s="8">
        <v>446.43599999999998</v>
      </c>
      <c r="Q168" s="8"/>
      <c r="R168" s="8">
        <f t="shared" si="31"/>
        <v>99.985666293393052</v>
      </c>
      <c r="S168" s="8">
        <v>100</v>
      </c>
    </row>
    <row r="169" spans="1:19" ht="69.75" customHeight="1" thickBot="1" x14ac:dyDescent="0.3">
      <c r="A169" s="28" t="s">
        <v>145</v>
      </c>
      <c r="B169" s="29">
        <v>54108.5</v>
      </c>
      <c r="C169" s="29">
        <v>10076</v>
      </c>
      <c r="D169" s="29">
        <v>64184.5</v>
      </c>
      <c r="E169" s="29"/>
      <c r="F169" s="29">
        <v>64184.5</v>
      </c>
      <c r="G169" s="29">
        <v>10519</v>
      </c>
      <c r="H169" s="29">
        <f t="shared" si="32"/>
        <v>74703.5</v>
      </c>
      <c r="I169" s="29"/>
      <c r="J169" s="29">
        <v>74703.5</v>
      </c>
      <c r="K169" s="29">
        <v>-5750</v>
      </c>
      <c r="L169" s="29">
        <f t="shared" si="26"/>
        <v>14845</v>
      </c>
      <c r="M169" s="29">
        <f t="shared" si="27"/>
        <v>68953.5</v>
      </c>
      <c r="N169" s="29">
        <f t="shared" si="25"/>
        <v>127.43561547631148</v>
      </c>
      <c r="O169" s="29">
        <f t="shared" si="28"/>
        <v>68929.898043254376</v>
      </c>
      <c r="P169" s="29">
        <v>66930.930999999997</v>
      </c>
      <c r="Q169" s="29">
        <f>P169/B169*100</f>
        <v>123.69762791428333</v>
      </c>
      <c r="R169" s="30">
        <f t="shared" si="31"/>
        <v>97.066763833598003</v>
      </c>
      <c r="S169" s="29">
        <v>97.1</v>
      </c>
    </row>
    <row r="170" spans="1:19" ht="118.5" customHeight="1" x14ac:dyDescent="0.25">
      <c r="A170" s="11" t="s">
        <v>146</v>
      </c>
      <c r="B170" s="8">
        <v>29159.9</v>
      </c>
      <c r="C170" s="8">
        <v>10000</v>
      </c>
      <c r="D170" s="8">
        <v>39159.9</v>
      </c>
      <c r="E170" s="8"/>
      <c r="F170" s="8">
        <v>39159.9</v>
      </c>
      <c r="G170" s="9">
        <v>10519</v>
      </c>
      <c r="H170" s="8">
        <f t="shared" si="32"/>
        <v>49678.9</v>
      </c>
      <c r="I170" s="8"/>
      <c r="J170" s="8">
        <v>49678.9</v>
      </c>
      <c r="K170" s="15">
        <v>-5750</v>
      </c>
      <c r="L170" s="8">
        <f t="shared" si="26"/>
        <v>14769</v>
      </c>
      <c r="M170" s="8">
        <f t="shared" si="27"/>
        <v>43928.9</v>
      </c>
      <c r="N170" s="8">
        <f t="shared" si="25"/>
        <v>150.64832183923812</v>
      </c>
      <c r="O170" s="8">
        <f t="shared" si="28"/>
        <v>42707.416982310089</v>
      </c>
      <c r="P170" s="8">
        <f>'[1]без учета счетов бюджета'!$AF$1604+'[1]без учета счетов бюджета'!$AF$1717+'[1]без учета счетов бюджета'!$AF$1787+'[1]без учета счетов бюджета'!$AF$2867+'[1]без учета счетов бюджета'!$AF$3291+'[1]без учета счетов бюджета'!$AF$3369+'[1]без учета счетов бюджета'!$AF$3462+'[1]без учета счетов бюджета'!$AF$3538</f>
        <v>41041.827719999994</v>
      </c>
      <c r="Q170" s="8">
        <f>P170/B170*100</f>
        <v>140.74749131512795</v>
      </c>
      <c r="R170" s="8">
        <f t="shared" si="31"/>
        <v>93.427852097366397</v>
      </c>
      <c r="S170" s="8">
        <v>96.1</v>
      </c>
    </row>
    <row r="171" spans="1:19" ht="56.25" x14ac:dyDescent="0.25">
      <c r="A171" s="11" t="s">
        <v>147</v>
      </c>
      <c r="B171" s="8">
        <v>24948.6</v>
      </c>
      <c r="C171" s="8"/>
      <c r="D171" s="8">
        <v>24948.6</v>
      </c>
      <c r="E171" s="8"/>
      <c r="F171" s="8">
        <v>24948.6</v>
      </c>
      <c r="G171" s="9"/>
      <c r="H171" s="8">
        <f t="shared" si="32"/>
        <v>24948.6</v>
      </c>
      <c r="I171" s="8"/>
      <c r="J171" s="8">
        <v>24948.6</v>
      </c>
      <c r="K171" s="15"/>
      <c r="L171" s="8"/>
      <c r="M171" s="8">
        <f t="shared" si="27"/>
        <v>24948.6</v>
      </c>
      <c r="N171" s="8">
        <f t="shared" si="25"/>
        <v>100</v>
      </c>
      <c r="O171" s="8">
        <f t="shared" si="28"/>
        <v>24936.344219999999</v>
      </c>
      <c r="P171" s="8">
        <v>24936.344219999999</v>
      </c>
      <c r="Q171" s="8">
        <f>P171/B171*100</f>
        <v>99.950875880810955</v>
      </c>
      <c r="R171" s="8">
        <f t="shared" si="31"/>
        <v>99.950875880810955</v>
      </c>
      <c r="S171" s="8">
        <v>100</v>
      </c>
    </row>
    <row r="172" spans="1:19" ht="105" customHeight="1" thickBot="1" x14ac:dyDescent="0.3">
      <c r="A172" s="11" t="s">
        <v>166</v>
      </c>
      <c r="B172" s="8"/>
      <c r="C172" s="8"/>
      <c r="D172" s="8"/>
      <c r="E172" s="8"/>
      <c r="F172" s="8"/>
      <c r="G172" s="9"/>
      <c r="H172" s="8"/>
      <c r="I172" s="8"/>
      <c r="J172" s="8"/>
      <c r="K172" s="15"/>
      <c r="L172" s="8"/>
      <c r="M172" s="8"/>
      <c r="N172" s="8"/>
      <c r="O172" s="8">
        <f t="shared" si="28"/>
        <v>1275.447202141901</v>
      </c>
      <c r="P172" s="8">
        <v>952.75905999999998</v>
      </c>
      <c r="Q172" s="8"/>
      <c r="R172" s="8"/>
      <c r="S172" s="8">
        <v>74.7</v>
      </c>
    </row>
    <row r="173" spans="1:19" ht="48" customHeight="1" thickBot="1" x14ac:dyDescent="0.3">
      <c r="A173" s="28" t="s">
        <v>148</v>
      </c>
      <c r="B173" s="29">
        <v>1437821.2</v>
      </c>
      <c r="C173" s="29">
        <v>492956.6</v>
      </c>
      <c r="D173" s="29">
        <v>1930777.8</v>
      </c>
      <c r="E173" s="29">
        <v>4692841</v>
      </c>
      <c r="F173" s="29">
        <v>6623618.7999999998</v>
      </c>
      <c r="G173" s="29">
        <v>320607.2</v>
      </c>
      <c r="H173" s="29">
        <f t="shared" si="32"/>
        <v>6944226</v>
      </c>
      <c r="I173" s="29">
        <v>970276.5</v>
      </c>
      <c r="J173" s="29">
        <v>7914502.5</v>
      </c>
      <c r="K173" s="29">
        <v>-146139.20000000001</v>
      </c>
      <c r="L173" s="29">
        <f t="shared" si="26"/>
        <v>6330542.0999999996</v>
      </c>
      <c r="M173" s="29">
        <f>J173+K173</f>
        <v>7768363.2999999998</v>
      </c>
      <c r="N173" s="29">
        <f t="shared" si="25"/>
        <v>540.28715809726555</v>
      </c>
      <c r="O173" s="29"/>
      <c r="P173" s="29">
        <f>P175-P174</f>
        <v>7247700.6354599893</v>
      </c>
      <c r="Q173" s="29">
        <f>P173/B173*100</f>
        <v>504.075237968392</v>
      </c>
      <c r="R173" s="30">
        <f>P173/M173*100</f>
        <v>93.297653000600391</v>
      </c>
      <c r="S173" s="29"/>
    </row>
    <row r="174" spans="1:19" ht="48" customHeight="1" thickBot="1" x14ac:dyDescent="0.3">
      <c r="A174" s="28" t="s">
        <v>149</v>
      </c>
      <c r="B174" s="29">
        <f>B5+B16+B18+B26+B33+B37+B46+B49+B52+B62+B68+B73+B87+B91+B96+B101+B106+B113+B118+B121+B127+B132+B138+B146+B150+B155+B162+B164+B169</f>
        <v>76193799.799999997</v>
      </c>
      <c r="C174" s="29">
        <v>4736831.3</v>
      </c>
      <c r="D174" s="29">
        <v>80930631.099999994</v>
      </c>
      <c r="E174" s="29">
        <v>3917100.9</v>
      </c>
      <c r="F174" s="29">
        <v>84847732</v>
      </c>
      <c r="G174" s="29">
        <f>G6+G7+G8+G9+G10+G11+G12+G13+G17+G19+G21+G22+G23+G24+G25+G27+G28+G29+G30+G31+G32+G34+G35+G36+G38+G39+G40+G41+G42+G43+G44+G47+G48+G50+G51+G53+G54+G55+G56+G57+G58+G59+G63+G64+G66+G69+G72+G75+G77+G78+G79+G81+G82+G83+G85+G86+G88+G89+G92+G93+G94+G95+G97+G98+G99+G102+G103+G104+G105+G107+G108+G109+G110+G111+G112+G114+G115+G116+G117+G119+G120+G122+G123+G124+G125+G126+G128+G129+G130+G131+G133+G134+G135+G136+G137+G139+G141+G142+G143+G144+G145+G147+G148+G151+G152+G153+G154+G157+G158+G159+G160+G163+G166+G167+G168+G170+G61+G149</f>
        <v>9752702.7999999989</v>
      </c>
      <c r="H174" s="29">
        <f t="shared" si="32"/>
        <v>94600434.799999997</v>
      </c>
      <c r="I174" s="29">
        <v>-9776.5</v>
      </c>
      <c r="J174" s="29">
        <v>94590658.299999997</v>
      </c>
      <c r="K174" s="29">
        <f>K5+K16+K18+K26+K33+K37+K46+K49+K52+K62+K68+K73+K87+K91+K96+K101+K106+K113+K118+K121+K127+K132+K138+K146+K150+K155+K162+K164+K169</f>
        <v>2327630.1999999997</v>
      </c>
      <c r="L174" s="29">
        <f>L5+L16+L18+L26+L33+L37+L46+L49+L52+L62+L68+L73+L87+L91+L96+L101+L106+L113+L118+L121+L127+L132+L138+L146+L150+L155+L162+L164+L169</f>
        <v>20724488.699999999</v>
      </c>
      <c r="M174" s="29">
        <f>M5+M16+M18+M26+M33+M37+M46+M49+M52+M62+M68+M73+M87+M91+M96+M101+M106+M113+M118+M121+M127+M132+M138+M146+M150+M155+M162+M164+M169</f>
        <v>96918288.499999985</v>
      </c>
      <c r="N174" s="29">
        <f t="shared" si="25"/>
        <v>127.19970490302282</v>
      </c>
      <c r="O174" s="29"/>
      <c r="P174" s="29">
        <f>P5+P16+P18+P26+P33+P37+P46+P49+P52+P62+P68+P73+P87+P91+P96+P101+P106+P113+P118+P121+P127+P132+P138+P146+P150+P155+P162+P164+P169</f>
        <v>92877623.976000011</v>
      </c>
      <c r="Q174" s="29">
        <f>P174/B174*100</f>
        <v>121.89656405087177</v>
      </c>
      <c r="R174" s="30">
        <f>P174/M174*100</f>
        <v>95.830854437756628</v>
      </c>
      <c r="S174" s="29"/>
    </row>
    <row r="175" spans="1:19" ht="22.5" x14ac:dyDescent="0.25">
      <c r="A175" s="32" t="s">
        <v>167</v>
      </c>
      <c r="B175" s="33">
        <v>77631621</v>
      </c>
      <c r="C175" s="33">
        <v>5229787.9000000004</v>
      </c>
      <c r="D175" s="33">
        <v>82861408.900000006</v>
      </c>
      <c r="E175" s="33">
        <v>8609941.9000000004</v>
      </c>
      <c r="F175" s="33">
        <v>91471350.799999997</v>
      </c>
      <c r="G175" s="33">
        <f>G173+G174</f>
        <v>10073309.999999998</v>
      </c>
      <c r="H175" s="33">
        <f>F175+G175</f>
        <v>101544660.8</v>
      </c>
      <c r="I175" s="33">
        <f>I173+I174</f>
        <v>960500</v>
      </c>
      <c r="J175" s="33">
        <f>B175+C175+E175+G175+I175</f>
        <v>102505160.80000001</v>
      </c>
      <c r="K175" s="33">
        <f>K173+K174</f>
        <v>2181490.9999999995</v>
      </c>
      <c r="L175" s="33">
        <f t="shared" si="26"/>
        <v>27055030.799999997</v>
      </c>
      <c r="M175" s="33">
        <f>J175+K175</f>
        <v>104686651.80000001</v>
      </c>
      <c r="N175" s="33">
        <f t="shared" si="25"/>
        <v>134.85052927079806</v>
      </c>
      <c r="O175" s="33"/>
      <c r="P175" s="33">
        <f>'[1]без учета счетов бюджета'!$AF$3662</f>
        <v>100125324.61146</v>
      </c>
      <c r="Q175" s="33">
        <f>P175/B175*100</f>
        <v>128.9749245497012</v>
      </c>
      <c r="R175" s="33">
        <f>P175/M175*100</f>
        <v>95.642876039961365</v>
      </c>
      <c r="S175" s="33"/>
    </row>
    <row r="176" spans="1:19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7:12" x14ac:dyDescent="0.25">
      <c r="G177" s="5"/>
      <c r="K177" s="13"/>
    </row>
    <row r="178" spans="7:12" x14ac:dyDescent="0.25">
      <c r="G178" s="5"/>
      <c r="I178" s="5"/>
      <c r="J178" s="5"/>
      <c r="K178" s="14"/>
      <c r="L178" s="5"/>
    </row>
    <row r="179" spans="7:12" x14ac:dyDescent="0.25">
      <c r="I179" s="5"/>
      <c r="J179" s="5"/>
      <c r="K179" s="14"/>
      <c r="L179" s="5"/>
    </row>
  </sheetData>
  <autoFilter ref="A4:N175"/>
  <mergeCells count="1">
    <mergeCell ref="A2:S2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53" fitToHeight="0" orientation="portrait" r:id="rId1"/>
  <ignoredErrors>
    <ignoredError sqref="H175:J175 L174:M1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9"/>
  <sheetViews>
    <sheetView topLeftCell="A155" zoomScale="70" zoomScaleNormal="70" workbookViewId="0">
      <selection activeCell="Y164" sqref="Y164"/>
    </sheetView>
  </sheetViews>
  <sheetFormatPr defaultRowHeight="18.75" x14ac:dyDescent="0.25"/>
  <cols>
    <col min="1" max="1" width="46.28515625" style="7" customWidth="1"/>
    <col min="2" max="2" width="22.5703125" style="1" customWidth="1"/>
    <col min="3" max="6" width="19.85546875" style="1" hidden="1" customWidth="1"/>
    <col min="7" max="7" width="19.85546875" style="4" hidden="1" customWidth="1"/>
    <col min="8" max="8" width="21.85546875" style="1" hidden="1" customWidth="1"/>
    <col min="9" max="10" width="21.28515625" style="4" hidden="1" customWidth="1"/>
    <col min="11" max="11" width="2.7109375" style="12" hidden="1" customWidth="1"/>
    <col min="12" max="12" width="21.28515625" style="4" customWidth="1"/>
    <col min="13" max="13" width="22.140625" style="1" customWidth="1"/>
    <col min="14" max="14" width="18" style="1" hidden="1" customWidth="1"/>
    <col min="15" max="15" width="22.85546875" style="1" customWidth="1"/>
    <col min="16" max="16" width="23.140625" style="3" customWidth="1"/>
    <col min="17" max="17" width="22.85546875" style="3" hidden="1" customWidth="1"/>
    <col min="18" max="18" width="22.140625" style="3" hidden="1" customWidth="1"/>
    <col min="19" max="19" width="18.7109375" style="3" customWidth="1"/>
    <col min="20" max="16384" width="9.140625" style="3"/>
  </cols>
  <sheetData>
    <row r="1" spans="1:19" ht="35.25" customHeight="1" x14ac:dyDescent="0.25">
      <c r="Q1"/>
      <c r="R1"/>
      <c r="S1" s="35" t="s">
        <v>158</v>
      </c>
    </row>
    <row r="2" spans="1:19" ht="69.75" customHeight="1" x14ac:dyDescent="0.25">
      <c r="A2" s="36" t="s">
        <v>162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x14ac:dyDescent="0.25">
      <c r="N3" s="6" t="s">
        <v>152</v>
      </c>
      <c r="O3" s="6"/>
    </row>
    <row r="4" spans="1:19" s="2" customFormat="1" ht="169.5" customHeight="1" thickBot="1" x14ac:dyDescent="0.3">
      <c r="A4" s="19" t="s">
        <v>0</v>
      </c>
      <c r="B4" s="20" t="s">
        <v>171</v>
      </c>
      <c r="C4" s="20" t="s">
        <v>153</v>
      </c>
      <c r="D4" s="20" t="s">
        <v>154</v>
      </c>
      <c r="E4" s="20" t="s">
        <v>151</v>
      </c>
      <c r="F4" s="20" t="s">
        <v>156</v>
      </c>
      <c r="G4" s="21" t="s">
        <v>157</v>
      </c>
      <c r="H4" s="20" t="s">
        <v>155</v>
      </c>
      <c r="I4" s="21" t="s">
        <v>159</v>
      </c>
      <c r="J4" s="21" t="s">
        <v>160</v>
      </c>
      <c r="K4" s="22" t="s">
        <v>161</v>
      </c>
      <c r="L4" s="21" t="s">
        <v>168</v>
      </c>
      <c r="M4" s="20" t="s">
        <v>169</v>
      </c>
      <c r="N4" s="20" t="s">
        <v>1</v>
      </c>
      <c r="O4" s="34" t="s">
        <v>170</v>
      </c>
      <c r="P4" s="23" t="s">
        <v>163</v>
      </c>
      <c r="Q4" s="20" t="s">
        <v>1</v>
      </c>
      <c r="R4" s="20" t="s">
        <v>164</v>
      </c>
      <c r="S4" s="20" t="s">
        <v>164</v>
      </c>
    </row>
    <row r="5" spans="1:19" s="18" customFormat="1" ht="66.75" customHeight="1" thickBot="1" x14ac:dyDescent="0.4">
      <c r="A5" s="28" t="s">
        <v>57</v>
      </c>
      <c r="B5" s="29">
        <v>383995.9</v>
      </c>
      <c r="C5" s="29">
        <v>547.4</v>
      </c>
      <c r="D5" s="29">
        <v>384543.3</v>
      </c>
      <c r="E5" s="29">
        <v>4886.8999999999996</v>
      </c>
      <c r="F5" s="29">
        <v>389430.2</v>
      </c>
      <c r="G5" s="29">
        <v>7679.8</v>
      </c>
      <c r="H5" s="29">
        <f t="shared" ref="H5:H19" si="0">F5+G5</f>
        <v>397110</v>
      </c>
      <c r="I5" s="29">
        <v>0</v>
      </c>
      <c r="J5" s="29">
        <v>397110</v>
      </c>
      <c r="K5" s="29"/>
      <c r="L5" s="29">
        <f t="shared" ref="L5:L13" si="1">C5+E5+G5+I5+K5</f>
        <v>13114.099999999999</v>
      </c>
      <c r="M5" s="29">
        <f t="shared" ref="M5:M19" si="2">J5+K5</f>
        <v>397110</v>
      </c>
      <c r="N5" s="29">
        <f t="shared" ref="N5:N19" si="3">M5/B5*100</f>
        <v>103.41516667235248</v>
      </c>
      <c r="O5" s="29">
        <f t="shared" ref="O5:O36" si="4">P5*100/S5</f>
        <v>397006.07010999997</v>
      </c>
      <c r="P5" s="29">
        <v>397006.07010999997</v>
      </c>
      <c r="Q5" s="29">
        <f t="shared" ref="Q5:Q19" si="5">P5/B5*100</f>
        <v>103.38810130785249</v>
      </c>
      <c r="R5" s="30">
        <f t="shared" ref="R5:R19" si="6">P5/M5*100</f>
        <v>99.973828437964286</v>
      </c>
      <c r="S5" s="30">
        <v>100</v>
      </c>
    </row>
    <row r="6" spans="1:19" ht="93.75" hidden="1" x14ac:dyDescent="0.25">
      <c r="A6" s="24" t="s">
        <v>3</v>
      </c>
      <c r="B6" s="25">
        <v>1286882.5</v>
      </c>
      <c r="C6" s="25">
        <v>2111.1</v>
      </c>
      <c r="D6" s="25">
        <v>1288993.6000000001</v>
      </c>
      <c r="E6" s="25">
        <v>253</v>
      </c>
      <c r="F6" s="25">
        <v>1289246.6000000001</v>
      </c>
      <c r="G6" s="26">
        <v>397063.2</v>
      </c>
      <c r="H6" s="25">
        <f t="shared" si="0"/>
        <v>1686309.8</v>
      </c>
      <c r="I6" s="25"/>
      <c r="J6" s="25">
        <v>1686309.8</v>
      </c>
      <c r="K6" s="27">
        <v>7611.2</v>
      </c>
      <c r="L6" s="25">
        <f t="shared" si="1"/>
        <v>407038.5</v>
      </c>
      <c r="M6" s="25">
        <f t="shared" si="2"/>
        <v>1693921</v>
      </c>
      <c r="N6" s="25">
        <f t="shared" si="3"/>
        <v>131.62981080246254</v>
      </c>
      <c r="O6" s="25">
        <f t="shared" si="4"/>
        <v>1705515.8709351621</v>
      </c>
      <c r="P6" s="25">
        <v>1367823.7284900001</v>
      </c>
      <c r="Q6" s="25">
        <f t="shared" si="5"/>
        <v>106.28971397854895</v>
      </c>
      <c r="R6" s="25">
        <f t="shared" si="6"/>
        <v>80.748968133106573</v>
      </c>
      <c r="S6" s="25">
        <v>80.2</v>
      </c>
    </row>
    <row r="7" spans="1:19" ht="153" hidden="1" customHeight="1" x14ac:dyDescent="0.25">
      <c r="A7" s="11" t="s">
        <v>4</v>
      </c>
      <c r="B7" s="8">
        <v>3126195.4</v>
      </c>
      <c r="C7" s="8">
        <v>41417.800000000003</v>
      </c>
      <c r="D7" s="8">
        <v>3167613.2</v>
      </c>
      <c r="E7" s="8">
        <v>280088.3</v>
      </c>
      <c r="F7" s="8">
        <v>3447701.5</v>
      </c>
      <c r="G7" s="9">
        <v>747750.9</v>
      </c>
      <c r="H7" s="8">
        <f t="shared" si="0"/>
        <v>4195452.4000000004</v>
      </c>
      <c r="I7" s="8"/>
      <c r="J7" s="8">
        <v>4195452.4000000004</v>
      </c>
      <c r="K7" s="15">
        <v>733318.5</v>
      </c>
      <c r="L7" s="8">
        <f t="shared" si="1"/>
        <v>1802575.5</v>
      </c>
      <c r="M7" s="8">
        <f t="shared" si="2"/>
        <v>4928770.9000000004</v>
      </c>
      <c r="N7" s="8">
        <f t="shared" si="3"/>
        <v>157.66035929807845</v>
      </c>
      <c r="O7" s="8">
        <f t="shared" si="4"/>
        <v>5110072.4116853932</v>
      </c>
      <c r="P7" s="8">
        <v>5002760.8910400001</v>
      </c>
      <c r="Q7" s="8">
        <f t="shared" si="5"/>
        <v>160.02713365389764</v>
      </c>
      <c r="R7" s="8">
        <f t="shared" si="6"/>
        <v>101.50118543834124</v>
      </c>
      <c r="S7" s="8">
        <v>97.9</v>
      </c>
    </row>
    <row r="8" spans="1:19" ht="37.5" hidden="1" x14ac:dyDescent="0.25">
      <c r="A8" s="11" t="s">
        <v>5</v>
      </c>
      <c r="B8" s="8">
        <v>297624.8</v>
      </c>
      <c r="C8" s="8">
        <v>15520.1</v>
      </c>
      <c r="D8" s="8">
        <v>313144.90000000002</v>
      </c>
      <c r="E8" s="8">
        <v>45563.199999999997</v>
      </c>
      <c r="F8" s="8">
        <v>358708.1</v>
      </c>
      <c r="G8" s="9">
        <v>524.6</v>
      </c>
      <c r="H8" s="8">
        <f t="shared" si="0"/>
        <v>359232.69999999995</v>
      </c>
      <c r="I8" s="8">
        <v>-4905.7</v>
      </c>
      <c r="J8" s="8">
        <v>354326.99999999994</v>
      </c>
      <c r="K8" s="15">
        <v>-8024.7</v>
      </c>
      <c r="L8" s="8">
        <f t="shared" si="1"/>
        <v>48677.5</v>
      </c>
      <c r="M8" s="8">
        <f t="shared" si="2"/>
        <v>346302.29999999993</v>
      </c>
      <c r="N8" s="8">
        <f t="shared" si="3"/>
        <v>116.35532388429995</v>
      </c>
      <c r="O8" s="8">
        <f t="shared" si="4"/>
        <v>356994.67456193356</v>
      </c>
      <c r="P8" s="8">
        <v>354495.71184</v>
      </c>
      <c r="Q8" s="8">
        <f t="shared" si="5"/>
        <v>119.10825705384767</v>
      </c>
      <c r="R8" s="8">
        <f t="shared" si="6"/>
        <v>102.36597095658911</v>
      </c>
      <c r="S8" s="8">
        <v>99.3</v>
      </c>
    </row>
    <row r="9" spans="1:19" ht="63.75" hidden="1" customHeight="1" x14ac:dyDescent="0.25">
      <c r="A9" s="11" t="s">
        <v>6</v>
      </c>
      <c r="B9" s="8">
        <v>329361.2</v>
      </c>
      <c r="C9" s="8">
        <v>800</v>
      </c>
      <c r="D9" s="8">
        <v>330161.2</v>
      </c>
      <c r="E9" s="8">
        <v>800</v>
      </c>
      <c r="F9" s="8">
        <v>330961.2</v>
      </c>
      <c r="G9" s="9">
        <v>-19450</v>
      </c>
      <c r="H9" s="8">
        <f t="shared" si="0"/>
        <v>311511.2</v>
      </c>
      <c r="I9" s="8"/>
      <c r="J9" s="8">
        <v>311511.2</v>
      </c>
      <c r="K9" s="15">
        <v>-7733.7</v>
      </c>
      <c r="L9" s="8">
        <f t="shared" si="1"/>
        <v>-25583.7</v>
      </c>
      <c r="M9" s="8">
        <f t="shared" si="2"/>
        <v>303777.5</v>
      </c>
      <c r="N9" s="8">
        <f t="shared" si="3"/>
        <v>92.232327305098465</v>
      </c>
      <c r="O9" s="8">
        <f t="shared" si="4"/>
        <v>303695.89653485955</v>
      </c>
      <c r="P9" s="8">
        <v>291851.75657000003</v>
      </c>
      <c r="Q9" s="8">
        <f t="shared" si="5"/>
        <v>88.611456531613314</v>
      </c>
      <c r="R9" s="8">
        <f t="shared" si="6"/>
        <v>96.074184747059945</v>
      </c>
      <c r="S9" s="8">
        <v>96.1</v>
      </c>
    </row>
    <row r="10" spans="1:19" ht="42.75" hidden="1" customHeight="1" x14ac:dyDescent="0.25">
      <c r="A10" s="11" t="s">
        <v>7</v>
      </c>
      <c r="B10" s="8">
        <v>194393.1</v>
      </c>
      <c r="C10" s="8">
        <v>23500</v>
      </c>
      <c r="D10" s="8">
        <v>217893.1</v>
      </c>
      <c r="E10" s="8">
        <v>20212.5</v>
      </c>
      <c r="F10" s="8">
        <v>238105.60000000001</v>
      </c>
      <c r="G10" s="9">
        <v>-16503.5</v>
      </c>
      <c r="H10" s="8">
        <f t="shared" si="0"/>
        <v>221602.1</v>
      </c>
      <c r="I10" s="8"/>
      <c r="J10" s="8">
        <v>221602.1</v>
      </c>
      <c r="K10" s="15">
        <v>-18705.900000000001</v>
      </c>
      <c r="L10" s="8">
        <f t="shared" si="1"/>
        <v>8503.0999999999985</v>
      </c>
      <c r="M10" s="8">
        <f t="shared" si="2"/>
        <v>202896.2</v>
      </c>
      <c r="N10" s="8">
        <f t="shared" si="3"/>
        <v>104.37417789005885</v>
      </c>
      <c r="O10" s="8">
        <f t="shared" si="4"/>
        <v>202820.44125129265</v>
      </c>
      <c r="P10" s="8">
        <v>196127.36669</v>
      </c>
      <c r="Q10" s="8">
        <f t="shared" si="5"/>
        <v>100.89214416046659</v>
      </c>
      <c r="R10" s="8">
        <f t="shared" si="6"/>
        <v>96.663893503180432</v>
      </c>
      <c r="S10" s="8">
        <v>96.7</v>
      </c>
    </row>
    <row r="11" spans="1:19" ht="65.25" hidden="1" customHeight="1" x14ac:dyDescent="0.25">
      <c r="A11" s="11" t="s">
        <v>8</v>
      </c>
      <c r="B11" s="8">
        <v>240562.9</v>
      </c>
      <c r="C11" s="8">
        <v>42091.6</v>
      </c>
      <c r="D11" s="8">
        <v>282654.5</v>
      </c>
      <c r="E11" s="8"/>
      <c r="F11" s="8">
        <v>282654.5</v>
      </c>
      <c r="G11" s="9">
        <v>47447.5</v>
      </c>
      <c r="H11" s="8">
        <f t="shared" si="0"/>
        <v>330102</v>
      </c>
      <c r="I11" s="8"/>
      <c r="J11" s="8">
        <v>330102</v>
      </c>
      <c r="K11" s="15"/>
      <c r="L11" s="8">
        <f t="shared" si="1"/>
        <v>89539.1</v>
      </c>
      <c r="M11" s="8">
        <f t="shared" si="2"/>
        <v>330102</v>
      </c>
      <c r="N11" s="8">
        <f t="shared" si="3"/>
        <v>137.2206603761428</v>
      </c>
      <c r="O11" s="8">
        <f t="shared" si="4"/>
        <v>343496.27763787727</v>
      </c>
      <c r="P11" s="8">
        <v>330099.92281000002</v>
      </c>
      <c r="Q11" s="8">
        <f t="shared" si="5"/>
        <v>137.21979690550788</v>
      </c>
      <c r="R11" s="8">
        <f t="shared" si="6"/>
        <v>99.999370742982478</v>
      </c>
      <c r="S11" s="8">
        <v>96.1</v>
      </c>
    </row>
    <row r="12" spans="1:19" ht="56.25" hidden="1" x14ac:dyDescent="0.25">
      <c r="A12" s="11" t="s">
        <v>9</v>
      </c>
      <c r="B12" s="8">
        <v>921795.8</v>
      </c>
      <c r="C12" s="8">
        <v>-16362.4</v>
      </c>
      <c r="D12" s="8">
        <v>905433.4</v>
      </c>
      <c r="E12" s="8">
        <v>46033.599999999999</v>
      </c>
      <c r="F12" s="8">
        <v>951467</v>
      </c>
      <c r="G12" s="9">
        <v>56823</v>
      </c>
      <c r="H12" s="8">
        <f t="shared" si="0"/>
        <v>1008290</v>
      </c>
      <c r="I12" s="8">
        <v>20.3</v>
      </c>
      <c r="J12" s="8">
        <v>1008310.3</v>
      </c>
      <c r="K12" s="15">
        <v>9979.6</v>
      </c>
      <c r="L12" s="8">
        <f t="shared" si="1"/>
        <v>96494.1</v>
      </c>
      <c r="M12" s="8">
        <f t="shared" si="2"/>
        <v>1018289.9</v>
      </c>
      <c r="N12" s="8">
        <f t="shared" si="3"/>
        <v>110.46805594037204</v>
      </c>
      <c r="O12" s="8">
        <f t="shared" si="4"/>
        <v>1250438.4211955308</v>
      </c>
      <c r="P12" s="8">
        <v>1119142.3869700001</v>
      </c>
      <c r="Q12" s="8">
        <f t="shared" si="5"/>
        <v>121.4089266809417</v>
      </c>
      <c r="R12" s="8">
        <f t="shared" si="6"/>
        <v>109.90410363198141</v>
      </c>
      <c r="S12" s="8">
        <v>89.5</v>
      </c>
    </row>
    <row r="13" spans="1:19" ht="56.25" hidden="1" x14ac:dyDescent="0.25">
      <c r="A13" s="11" t="s">
        <v>10</v>
      </c>
      <c r="B13" s="8">
        <v>6818930.7999999998</v>
      </c>
      <c r="C13" s="8"/>
      <c r="D13" s="8">
        <v>6818930.7999999998</v>
      </c>
      <c r="E13" s="8">
        <v>1500000</v>
      </c>
      <c r="F13" s="8">
        <v>8318930.7999999998</v>
      </c>
      <c r="G13" s="9">
        <v>1500000</v>
      </c>
      <c r="H13" s="8">
        <f t="shared" si="0"/>
        <v>9818930.8000000007</v>
      </c>
      <c r="I13" s="8"/>
      <c r="J13" s="8">
        <v>9818930.8000000007</v>
      </c>
      <c r="K13" s="15">
        <v>72793.600000000006</v>
      </c>
      <c r="L13" s="8">
        <f t="shared" si="1"/>
        <v>3072793.6</v>
      </c>
      <c r="M13" s="8">
        <f t="shared" si="2"/>
        <v>9891724.4000000004</v>
      </c>
      <c r="N13" s="8">
        <f t="shared" si="3"/>
        <v>145.06268930020525</v>
      </c>
      <c r="O13" s="8">
        <f t="shared" si="4"/>
        <v>6891724.4000000004</v>
      </c>
      <c r="P13" s="8">
        <v>6891724.3999999994</v>
      </c>
      <c r="Q13" s="8">
        <f t="shared" si="5"/>
        <v>101.06752219864146</v>
      </c>
      <c r="R13" s="8">
        <f t="shared" si="6"/>
        <v>69.67161762007845</v>
      </c>
      <c r="S13" s="8">
        <v>100</v>
      </c>
    </row>
    <row r="14" spans="1:19" ht="75" hidden="1" x14ac:dyDescent="0.25">
      <c r="A14" s="11" t="s">
        <v>11</v>
      </c>
      <c r="B14" s="8">
        <v>1453.9</v>
      </c>
      <c r="C14" s="8"/>
      <c r="D14" s="8">
        <v>1453.9</v>
      </c>
      <c r="E14" s="8"/>
      <c r="F14" s="8">
        <v>1453.9</v>
      </c>
      <c r="G14" s="9"/>
      <c r="H14" s="8">
        <f t="shared" si="0"/>
        <v>1453.9</v>
      </c>
      <c r="I14" s="8"/>
      <c r="J14" s="8">
        <v>1453.9</v>
      </c>
      <c r="K14" s="15"/>
      <c r="L14" s="8"/>
      <c r="M14" s="8">
        <f t="shared" si="2"/>
        <v>1453.9</v>
      </c>
      <c r="N14" s="8">
        <f t="shared" si="3"/>
        <v>100</v>
      </c>
      <c r="O14" s="8">
        <f t="shared" si="4"/>
        <v>1453.610991983968</v>
      </c>
      <c r="P14" s="8">
        <v>1450.7037700000001</v>
      </c>
      <c r="Q14" s="8">
        <f t="shared" si="5"/>
        <v>99.78016163422518</v>
      </c>
      <c r="R14" s="8">
        <f t="shared" si="6"/>
        <v>99.78016163422518</v>
      </c>
      <c r="S14" s="8">
        <v>99.8</v>
      </c>
    </row>
    <row r="15" spans="1:19" ht="51.75" hidden="1" customHeight="1" thickBot="1" x14ac:dyDescent="0.3">
      <c r="A15" s="31" t="s">
        <v>12</v>
      </c>
      <c r="B15" s="8">
        <v>539401.1</v>
      </c>
      <c r="C15" s="8"/>
      <c r="D15" s="8">
        <v>539401.1</v>
      </c>
      <c r="E15" s="8"/>
      <c r="F15" s="8">
        <v>539401.1</v>
      </c>
      <c r="G15" s="9"/>
      <c r="H15" s="8">
        <f t="shared" si="0"/>
        <v>539401.1</v>
      </c>
      <c r="I15" s="8"/>
      <c r="J15" s="8">
        <v>539401.1</v>
      </c>
      <c r="K15" s="15"/>
      <c r="L15" s="8"/>
      <c r="M15" s="8">
        <f t="shared" si="2"/>
        <v>539401.1</v>
      </c>
      <c r="N15" s="8">
        <f t="shared" si="3"/>
        <v>100</v>
      </c>
      <c r="O15" s="8">
        <f t="shared" si="4"/>
        <v>539393.94907262572</v>
      </c>
      <c r="P15" s="8">
        <v>482757.58442000003</v>
      </c>
      <c r="Q15" s="8">
        <f t="shared" si="5"/>
        <v>89.498813484065948</v>
      </c>
      <c r="R15" s="8">
        <f t="shared" si="6"/>
        <v>89.498813484065948</v>
      </c>
      <c r="S15" s="8">
        <v>89.5</v>
      </c>
    </row>
    <row r="16" spans="1:19" ht="113.25" customHeight="1" thickBot="1" x14ac:dyDescent="0.3">
      <c r="A16" s="28" t="s">
        <v>74</v>
      </c>
      <c r="B16" s="29">
        <v>146941</v>
      </c>
      <c r="C16" s="29">
        <v>13910</v>
      </c>
      <c r="D16" s="29">
        <v>160851</v>
      </c>
      <c r="E16" s="29"/>
      <c r="F16" s="29">
        <v>160851</v>
      </c>
      <c r="G16" s="29">
        <v>8500</v>
      </c>
      <c r="H16" s="29">
        <f t="shared" si="0"/>
        <v>169351</v>
      </c>
      <c r="I16" s="29"/>
      <c r="J16" s="29">
        <v>169351</v>
      </c>
      <c r="K16" s="29">
        <v>-29263</v>
      </c>
      <c r="L16" s="29">
        <f t="shared" ref="L16:L59" si="7">C16+E16+G16+I16+K16</f>
        <v>-6853</v>
      </c>
      <c r="M16" s="29">
        <f t="shared" si="2"/>
        <v>140088</v>
      </c>
      <c r="N16" s="29">
        <f t="shared" si="3"/>
        <v>95.336223382173799</v>
      </c>
      <c r="O16" s="29">
        <f t="shared" si="4"/>
        <v>139955.61377</v>
      </c>
      <c r="P16" s="29">
        <v>139955.61377</v>
      </c>
      <c r="Q16" s="29">
        <f t="shared" si="5"/>
        <v>95.246128561803715</v>
      </c>
      <c r="R16" s="30">
        <f t="shared" si="6"/>
        <v>99.905497808520366</v>
      </c>
      <c r="S16" s="30">
        <v>100</v>
      </c>
    </row>
    <row r="17" spans="1:19" ht="66" hidden="1" customHeight="1" thickBot="1" x14ac:dyDescent="0.3">
      <c r="A17" s="24" t="s">
        <v>14</v>
      </c>
      <c r="B17" s="8">
        <v>530460.5</v>
      </c>
      <c r="C17" s="8"/>
      <c r="D17" s="8">
        <v>530460.5</v>
      </c>
      <c r="E17" s="8">
        <v>88500</v>
      </c>
      <c r="F17" s="8">
        <v>618960.5</v>
      </c>
      <c r="G17" s="9">
        <v>75000</v>
      </c>
      <c r="H17" s="8">
        <f t="shared" si="0"/>
        <v>693960.5</v>
      </c>
      <c r="I17" s="8"/>
      <c r="J17" s="8">
        <v>693960.5</v>
      </c>
      <c r="K17" s="15">
        <v>6059.4</v>
      </c>
      <c r="L17" s="8">
        <f t="shared" si="7"/>
        <v>169559.4</v>
      </c>
      <c r="M17" s="8">
        <f t="shared" si="2"/>
        <v>700019.9</v>
      </c>
      <c r="N17" s="8">
        <f t="shared" si="3"/>
        <v>131.96456663597007</v>
      </c>
      <c r="O17" s="8">
        <f t="shared" si="4"/>
        <v>699686.08987577632</v>
      </c>
      <c r="P17" s="8">
        <v>675896.76281999995</v>
      </c>
      <c r="Q17" s="8">
        <f t="shared" si="5"/>
        <v>127.4169825689189</v>
      </c>
      <c r="R17" s="8">
        <f t="shared" si="6"/>
        <v>96.553935512404706</v>
      </c>
      <c r="S17" s="8">
        <v>96.6</v>
      </c>
    </row>
    <row r="18" spans="1:19" ht="71.25" customHeight="1" thickBot="1" x14ac:dyDescent="0.3">
      <c r="A18" s="28" t="s">
        <v>22</v>
      </c>
      <c r="B18" s="29">
        <v>1225661.7</v>
      </c>
      <c r="C18" s="29">
        <v>15793.4</v>
      </c>
      <c r="D18" s="29">
        <v>1241455.1000000001</v>
      </c>
      <c r="E18" s="29">
        <v>-18531.400000000001</v>
      </c>
      <c r="F18" s="29">
        <v>1222923.7</v>
      </c>
      <c r="G18" s="29">
        <v>57230.2</v>
      </c>
      <c r="H18" s="29">
        <f t="shared" si="0"/>
        <v>1280153.8999999999</v>
      </c>
      <c r="I18" s="29"/>
      <c r="J18" s="29">
        <v>1280153.8999999999</v>
      </c>
      <c r="K18" s="29">
        <v>-35300.1</v>
      </c>
      <c r="L18" s="29">
        <f t="shared" si="7"/>
        <v>19192.099999999999</v>
      </c>
      <c r="M18" s="29">
        <f t="shared" si="2"/>
        <v>1244853.7999999998</v>
      </c>
      <c r="N18" s="29">
        <f t="shared" si="3"/>
        <v>101.565856222806</v>
      </c>
      <c r="O18" s="29">
        <f t="shared" si="4"/>
        <v>1246922.0458358359</v>
      </c>
      <c r="P18" s="29">
        <v>1245675.1237900001</v>
      </c>
      <c r="Q18" s="29">
        <f t="shared" si="5"/>
        <v>101.63286686611812</v>
      </c>
      <c r="R18" s="30">
        <f t="shared" si="6"/>
        <v>100.06597753005215</v>
      </c>
      <c r="S18" s="30">
        <v>99.9</v>
      </c>
    </row>
    <row r="19" spans="1:19" ht="37.5" hidden="1" x14ac:dyDescent="0.25">
      <c r="A19" s="11" t="s">
        <v>16</v>
      </c>
      <c r="B19" s="8">
        <v>20305267.800000001</v>
      </c>
      <c r="C19" s="8">
        <v>36549.1</v>
      </c>
      <c r="D19" s="8">
        <v>20341816.899999999</v>
      </c>
      <c r="E19" s="8">
        <v>268479.2</v>
      </c>
      <c r="F19" s="8">
        <v>20610296.100000001</v>
      </c>
      <c r="G19" s="9">
        <v>773948.1</v>
      </c>
      <c r="H19" s="8">
        <f t="shared" si="0"/>
        <v>21384244.200000003</v>
      </c>
      <c r="I19" s="8">
        <v>-990.8</v>
      </c>
      <c r="J19" s="8">
        <v>21383253.400000002</v>
      </c>
      <c r="K19" s="15">
        <v>-449939.9</v>
      </c>
      <c r="L19" s="8">
        <f t="shared" si="7"/>
        <v>628045.69999999984</v>
      </c>
      <c r="M19" s="8">
        <f t="shared" si="2"/>
        <v>20933313.500000004</v>
      </c>
      <c r="N19" s="8">
        <f t="shared" si="3"/>
        <v>103.09301855157015</v>
      </c>
      <c r="O19" s="8">
        <f t="shared" si="4"/>
        <v>20923546.330244649</v>
      </c>
      <c r="P19" s="8">
        <v>20525998.949969999</v>
      </c>
      <c r="Q19" s="8">
        <f t="shared" si="5"/>
        <v>101.08706347606014</v>
      </c>
      <c r="R19" s="8">
        <f t="shared" si="6"/>
        <v>98.054228013018559</v>
      </c>
      <c r="S19" s="8">
        <v>98.1</v>
      </c>
    </row>
    <row r="20" spans="1:19" ht="60" hidden="1" customHeight="1" x14ac:dyDescent="0.25">
      <c r="A20" s="11" t="s">
        <v>17</v>
      </c>
      <c r="B20" s="8">
        <v>347888</v>
      </c>
      <c r="C20" s="8"/>
      <c r="D20" s="8">
        <v>347888</v>
      </c>
      <c r="E20" s="8">
        <v>-347888</v>
      </c>
      <c r="F20" s="8"/>
      <c r="G20" s="9"/>
      <c r="H20" s="8"/>
      <c r="I20" s="8"/>
      <c r="J20" s="8"/>
      <c r="K20" s="15"/>
      <c r="L20" s="8">
        <f t="shared" si="7"/>
        <v>-347888</v>
      </c>
      <c r="M20" s="8"/>
      <c r="N20" s="8"/>
      <c r="O20" s="17" t="e">
        <f t="shared" si="4"/>
        <v>#DIV/0!</v>
      </c>
      <c r="P20" s="17"/>
      <c r="Q20" s="8"/>
      <c r="R20" s="8"/>
      <c r="S20" s="8"/>
    </row>
    <row r="21" spans="1:19" ht="56.25" hidden="1" x14ac:dyDescent="0.25">
      <c r="A21" s="11" t="s">
        <v>18</v>
      </c>
      <c r="B21" s="8">
        <v>212771.9</v>
      </c>
      <c r="C21" s="8">
        <v>285601.59999999998</v>
      </c>
      <c r="D21" s="8">
        <v>498373.5</v>
      </c>
      <c r="E21" s="8">
        <v>37156.1</v>
      </c>
      <c r="F21" s="8">
        <v>535529.6</v>
      </c>
      <c r="G21" s="9">
        <v>11638.5</v>
      </c>
      <c r="H21" s="8">
        <f t="shared" ref="H21:H52" si="8">F21+G21</f>
        <v>547168.1</v>
      </c>
      <c r="I21" s="8"/>
      <c r="J21" s="8">
        <v>547168.1</v>
      </c>
      <c r="K21" s="15">
        <v>3665.9</v>
      </c>
      <c r="L21" s="8">
        <f t="shared" si="7"/>
        <v>338062.1</v>
      </c>
      <c r="M21" s="8">
        <f t="shared" ref="M21:M52" si="9">J21+K21</f>
        <v>550834</v>
      </c>
      <c r="N21" s="8">
        <f t="shared" ref="N21:N62" si="10">M21/B21*100</f>
        <v>258.88474934895072</v>
      </c>
      <c r="O21" s="8">
        <f t="shared" si="4"/>
        <v>550619.0760694897</v>
      </c>
      <c r="P21" s="8">
        <v>507120.16905999999</v>
      </c>
      <c r="Q21" s="8">
        <f t="shared" ref="Q21:Q62" si="11">P21/B21*100</f>
        <v>238.339822626954</v>
      </c>
      <c r="R21" s="8">
        <f t="shared" ref="R21:R52" si="12">P21/M21*100</f>
        <v>92.064064502191229</v>
      </c>
      <c r="S21" s="8">
        <v>92.1</v>
      </c>
    </row>
    <row r="22" spans="1:19" ht="56.25" hidden="1" x14ac:dyDescent="0.25">
      <c r="A22" s="11" t="s">
        <v>19</v>
      </c>
      <c r="B22" s="8">
        <v>2181028.5</v>
      </c>
      <c r="C22" s="8">
        <v>-11021.6</v>
      </c>
      <c r="D22" s="8">
        <v>2170006.9</v>
      </c>
      <c r="E22" s="8">
        <v>1948.4</v>
      </c>
      <c r="F22" s="8">
        <v>2171955.2999999998</v>
      </c>
      <c r="G22" s="9">
        <v>307245</v>
      </c>
      <c r="H22" s="8">
        <f t="shared" si="8"/>
        <v>2479200.2999999998</v>
      </c>
      <c r="I22" s="8"/>
      <c r="J22" s="8">
        <v>2479200.2999999998</v>
      </c>
      <c r="K22" s="15">
        <v>-10404.200000000001</v>
      </c>
      <c r="L22" s="8">
        <f t="shared" si="7"/>
        <v>287767.59999999998</v>
      </c>
      <c r="M22" s="8">
        <f t="shared" si="9"/>
        <v>2468796.0999999996</v>
      </c>
      <c r="N22" s="8">
        <f t="shared" si="10"/>
        <v>113.19412378150948</v>
      </c>
      <c r="O22" s="8">
        <f t="shared" si="4"/>
        <v>2467632.1405728641</v>
      </c>
      <c r="P22" s="8">
        <v>2455293.9798699999</v>
      </c>
      <c r="Q22" s="8">
        <f t="shared" si="11"/>
        <v>112.57505254378839</v>
      </c>
      <c r="R22" s="8">
        <f t="shared" si="12"/>
        <v>99.453088890978094</v>
      </c>
      <c r="S22" s="8">
        <v>99.5</v>
      </c>
    </row>
    <row r="23" spans="1:19" ht="37.5" hidden="1" x14ac:dyDescent="0.25">
      <c r="A23" s="11" t="s">
        <v>20</v>
      </c>
      <c r="B23" s="8">
        <v>65388.3</v>
      </c>
      <c r="C23" s="8">
        <v>16952.8</v>
      </c>
      <c r="D23" s="8">
        <v>82341.100000000006</v>
      </c>
      <c r="E23" s="8"/>
      <c r="F23" s="8">
        <v>82341.100000000006</v>
      </c>
      <c r="G23" s="9">
        <v>48609.8</v>
      </c>
      <c r="H23" s="8">
        <f t="shared" si="8"/>
        <v>130950.90000000001</v>
      </c>
      <c r="I23" s="8"/>
      <c r="J23" s="8">
        <v>130950.90000000001</v>
      </c>
      <c r="K23" s="15">
        <v>-2253.8000000000002</v>
      </c>
      <c r="L23" s="8">
        <f t="shared" si="7"/>
        <v>63308.800000000003</v>
      </c>
      <c r="M23" s="8">
        <f t="shared" si="9"/>
        <v>128697.1</v>
      </c>
      <c r="N23" s="8">
        <f t="shared" si="10"/>
        <v>196.8197674507519</v>
      </c>
      <c r="O23" s="8">
        <f t="shared" si="4"/>
        <v>128733.58540429886</v>
      </c>
      <c r="P23" s="8">
        <v>125772.71294</v>
      </c>
      <c r="Q23" s="8">
        <f t="shared" si="11"/>
        <v>192.34742750614407</v>
      </c>
      <c r="R23" s="8">
        <f t="shared" si="12"/>
        <v>97.727697780291862</v>
      </c>
      <c r="S23" s="8">
        <v>97.7</v>
      </c>
    </row>
    <row r="24" spans="1:19" ht="56.25" hidden="1" x14ac:dyDescent="0.25">
      <c r="A24" s="11" t="s">
        <v>9</v>
      </c>
      <c r="B24" s="8">
        <v>2914784.9</v>
      </c>
      <c r="C24" s="8">
        <v>315178.3</v>
      </c>
      <c r="D24" s="8">
        <v>3229963.2</v>
      </c>
      <c r="E24" s="8">
        <v>-41184.5</v>
      </c>
      <c r="F24" s="8">
        <v>3188778.7</v>
      </c>
      <c r="G24" s="9">
        <v>92198.8</v>
      </c>
      <c r="H24" s="8">
        <f t="shared" si="8"/>
        <v>3280977.5</v>
      </c>
      <c r="I24" s="8">
        <v>-80.3</v>
      </c>
      <c r="J24" s="8">
        <v>3280897.2</v>
      </c>
      <c r="K24" s="15">
        <v>-242270.2</v>
      </c>
      <c r="L24" s="8">
        <f t="shared" si="7"/>
        <v>123842.09999999998</v>
      </c>
      <c r="M24" s="8">
        <f t="shared" si="9"/>
        <v>3038627</v>
      </c>
      <c r="N24" s="8">
        <f t="shared" si="10"/>
        <v>104.24875605743668</v>
      </c>
      <c r="O24" s="8">
        <f t="shared" si="4"/>
        <v>3042393.7203171253</v>
      </c>
      <c r="P24" s="8">
        <v>2878104.4594200002</v>
      </c>
      <c r="Q24" s="8">
        <f t="shared" si="11"/>
        <v>98.741572986054663</v>
      </c>
      <c r="R24" s="8">
        <f t="shared" si="12"/>
        <v>94.717267351998117</v>
      </c>
      <c r="S24" s="8">
        <v>94.6</v>
      </c>
    </row>
    <row r="25" spans="1:19" ht="38.25" hidden="1" thickBot="1" x14ac:dyDescent="0.3">
      <c r="A25" s="11" t="s">
        <v>21</v>
      </c>
      <c r="B25" s="8">
        <v>145952.1</v>
      </c>
      <c r="C25" s="8"/>
      <c r="D25" s="8">
        <v>145952.1</v>
      </c>
      <c r="E25" s="8">
        <v>154630</v>
      </c>
      <c r="F25" s="8">
        <v>300582.09999999998</v>
      </c>
      <c r="G25" s="9">
        <v>404578.5</v>
      </c>
      <c r="H25" s="8">
        <f t="shared" si="8"/>
        <v>705160.6</v>
      </c>
      <c r="I25" s="8">
        <v>-93132.1</v>
      </c>
      <c r="J25" s="8">
        <v>612028.5</v>
      </c>
      <c r="K25" s="15">
        <v>-23381.1</v>
      </c>
      <c r="L25" s="8">
        <f t="shared" si="7"/>
        <v>442695.30000000005</v>
      </c>
      <c r="M25" s="8">
        <f t="shared" si="9"/>
        <v>588647.4</v>
      </c>
      <c r="N25" s="8">
        <f t="shared" si="10"/>
        <v>403.31547130873753</v>
      </c>
      <c r="O25" s="8">
        <f t="shared" si="4"/>
        <v>588629.81885947043</v>
      </c>
      <c r="P25" s="8">
        <v>578034.48211999994</v>
      </c>
      <c r="Q25" s="8">
        <f t="shared" si="11"/>
        <v>396.04396382100697</v>
      </c>
      <c r="R25" s="8">
        <f t="shared" si="12"/>
        <v>98.197067059159679</v>
      </c>
      <c r="S25" s="8">
        <v>98.2</v>
      </c>
    </row>
    <row r="26" spans="1:19" ht="72" customHeight="1" thickBot="1" x14ac:dyDescent="0.3">
      <c r="A26" s="28" t="s">
        <v>129</v>
      </c>
      <c r="B26" s="29">
        <v>143191.5</v>
      </c>
      <c r="C26" s="29">
        <v>52065.8</v>
      </c>
      <c r="D26" s="29">
        <v>195257.3</v>
      </c>
      <c r="E26" s="29">
        <v>23408.2</v>
      </c>
      <c r="F26" s="29">
        <v>218665.5</v>
      </c>
      <c r="G26" s="29">
        <v>32863.5</v>
      </c>
      <c r="H26" s="29">
        <f t="shared" si="8"/>
        <v>251529</v>
      </c>
      <c r="I26" s="29"/>
      <c r="J26" s="29">
        <v>251529</v>
      </c>
      <c r="K26" s="29">
        <v>2856.9</v>
      </c>
      <c r="L26" s="29">
        <f t="shared" si="7"/>
        <v>111194.4</v>
      </c>
      <c r="M26" s="29">
        <f t="shared" si="9"/>
        <v>254385.9</v>
      </c>
      <c r="N26" s="29">
        <f t="shared" si="10"/>
        <v>177.65433004054012</v>
      </c>
      <c r="O26" s="29">
        <f t="shared" si="4"/>
        <v>257589.18834834834</v>
      </c>
      <c r="P26" s="29">
        <v>257331.59916000001</v>
      </c>
      <c r="Q26" s="29">
        <f t="shared" si="11"/>
        <v>179.71150463540084</v>
      </c>
      <c r="R26" s="30">
        <f t="shared" si="12"/>
        <v>101.15796479285999</v>
      </c>
      <c r="S26" s="30">
        <v>99.9</v>
      </c>
    </row>
    <row r="27" spans="1:19" ht="56.25" hidden="1" x14ac:dyDescent="0.25">
      <c r="A27" s="11" t="s">
        <v>23</v>
      </c>
      <c r="B27" s="8">
        <v>857690.9</v>
      </c>
      <c r="C27" s="8">
        <v>700</v>
      </c>
      <c r="D27" s="8">
        <v>858390.9</v>
      </c>
      <c r="E27" s="8">
        <v>-17647.599999999999</v>
      </c>
      <c r="F27" s="8">
        <v>840743.3</v>
      </c>
      <c r="G27" s="9">
        <v>42371.199999999997</v>
      </c>
      <c r="H27" s="8">
        <f t="shared" si="8"/>
        <v>883114.5</v>
      </c>
      <c r="I27" s="8"/>
      <c r="J27" s="8">
        <v>883114.5</v>
      </c>
      <c r="K27" s="15">
        <v>-16437</v>
      </c>
      <c r="L27" s="8">
        <f t="shared" si="7"/>
        <v>8986.5999999999985</v>
      </c>
      <c r="M27" s="8">
        <f t="shared" si="9"/>
        <v>866677.5</v>
      </c>
      <c r="N27" s="8">
        <f t="shared" si="10"/>
        <v>101.04776674207456</v>
      </c>
      <c r="O27" s="8">
        <f t="shared" si="4"/>
        <v>866553.7865065065</v>
      </c>
      <c r="P27" s="8">
        <v>865687.23271999997</v>
      </c>
      <c r="Q27" s="8">
        <f t="shared" si="11"/>
        <v>100.93230938092033</v>
      </c>
      <c r="R27" s="8">
        <f t="shared" si="12"/>
        <v>99.885739819021495</v>
      </c>
      <c r="S27" s="8">
        <v>99.9</v>
      </c>
    </row>
    <row r="28" spans="1:19" ht="37.5" hidden="1" x14ac:dyDescent="0.25">
      <c r="A28" s="11" t="s">
        <v>24</v>
      </c>
      <c r="B28" s="8">
        <v>104775.2</v>
      </c>
      <c r="C28" s="8">
        <v>168.8</v>
      </c>
      <c r="D28" s="8">
        <v>104944</v>
      </c>
      <c r="E28" s="8">
        <v>-2308.5</v>
      </c>
      <c r="F28" s="8">
        <v>102635.5</v>
      </c>
      <c r="G28" s="9">
        <v>3005.3</v>
      </c>
      <c r="H28" s="8">
        <f t="shared" si="8"/>
        <v>105640.8</v>
      </c>
      <c r="I28" s="8"/>
      <c r="J28" s="8">
        <v>105640.8</v>
      </c>
      <c r="K28" s="15">
        <v>4068.8</v>
      </c>
      <c r="L28" s="8">
        <f t="shared" si="7"/>
        <v>4934.4000000000005</v>
      </c>
      <c r="M28" s="8">
        <f t="shared" si="9"/>
        <v>109709.6</v>
      </c>
      <c r="N28" s="8">
        <f t="shared" si="10"/>
        <v>104.7095114110973</v>
      </c>
      <c r="O28" s="8">
        <f t="shared" si="4"/>
        <v>109747.40413413414</v>
      </c>
      <c r="P28" s="8">
        <v>109637.65673</v>
      </c>
      <c r="Q28" s="8">
        <f t="shared" si="11"/>
        <v>104.64084700387116</v>
      </c>
      <c r="R28" s="8">
        <f t="shared" si="12"/>
        <v>99.934423906385589</v>
      </c>
      <c r="S28" s="8">
        <v>99.9</v>
      </c>
    </row>
    <row r="29" spans="1:19" ht="37.5" hidden="1" x14ac:dyDescent="0.25">
      <c r="A29" s="11" t="s">
        <v>25</v>
      </c>
      <c r="B29" s="8">
        <v>169678.6</v>
      </c>
      <c r="C29" s="8"/>
      <c r="D29" s="8">
        <v>169678.6</v>
      </c>
      <c r="E29" s="8">
        <v>-7204.2</v>
      </c>
      <c r="F29" s="8">
        <v>162474.4</v>
      </c>
      <c r="G29" s="9">
        <v>5245.9</v>
      </c>
      <c r="H29" s="8">
        <f t="shared" si="8"/>
        <v>167720.29999999999</v>
      </c>
      <c r="I29" s="8"/>
      <c r="J29" s="8">
        <v>167720.29999999999</v>
      </c>
      <c r="K29" s="15">
        <v>-13537.5</v>
      </c>
      <c r="L29" s="8">
        <f t="shared" si="7"/>
        <v>-15495.8</v>
      </c>
      <c r="M29" s="8">
        <f t="shared" si="9"/>
        <v>154182.79999999999</v>
      </c>
      <c r="N29" s="8">
        <f t="shared" si="10"/>
        <v>90.867557841707779</v>
      </c>
      <c r="O29" s="8">
        <f t="shared" si="4"/>
        <v>154312.99561000001</v>
      </c>
      <c r="P29" s="8">
        <v>154312.99561000001</v>
      </c>
      <c r="Q29" s="8">
        <f t="shared" si="11"/>
        <v>90.944288560843859</v>
      </c>
      <c r="R29" s="8">
        <f t="shared" si="12"/>
        <v>100.08444236970662</v>
      </c>
      <c r="S29" s="8">
        <v>100</v>
      </c>
    </row>
    <row r="30" spans="1:19" ht="56.25" hidden="1" x14ac:dyDescent="0.25">
      <c r="A30" s="11" t="s">
        <v>26</v>
      </c>
      <c r="B30" s="8">
        <v>5873.9</v>
      </c>
      <c r="C30" s="8"/>
      <c r="D30" s="8">
        <v>5873.9</v>
      </c>
      <c r="E30" s="8">
        <v>-356.5</v>
      </c>
      <c r="F30" s="8">
        <v>5517.4</v>
      </c>
      <c r="G30" s="9">
        <v>82.1</v>
      </c>
      <c r="H30" s="8">
        <f t="shared" si="8"/>
        <v>5599.5</v>
      </c>
      <c r="I30" s="8"/>
      <c r="J30" s="8">
        <v>5599.5</v>
      </c>
      <c r="K30" s="15"/>
      <c r="L30" s="8">
        <f t="shared" si="7"/>
        <v>-274.39999999999998</v>
      </c>
      <c r="M30" s="8">
        <f t="shared" si="9"/>
        <v>5599.5</v>
      </c>
      <c r="N30" s="8">
        <f t="shared" si="10"/>
        <v>95.328487035870552</v>
      </c>
      <c r="O30" s="8">
        <f t="shared" si="4"/>
        <v>5599.5029999999997</v>
      </c>
      <c r="P30" s="8">
        <v>5599.5029999999997</v>
      </c>
      <c r="Q30" s="8">
        <f t="shared" si="11"/>
        <v>95.328538109263022</v>
      </c>
      <c r="R30" s="8">
        <f t="shared" si="12"/>
        <v>100.00005357621215</v>
      </c>
      <c r="S30" s="8">
        <v>100</v>
      </c>
    </row>
    <row r="31" spans="1:19" ht="98.25" hidden="1" customHeight="1" x14ac:dyDescent="0.25">
      <c r="A31" s="11" t="s">
        <v>27</v>
      </c>
      <c r="B31" s="8">
        <v>9733.2999999999993</v>
      </c>
      <c r="C31" s="8">
        <v>8685</v>
      </c>
      <c r="D31" s="8">
        <v>18418.3</v>
      </c>
      <c r="E31" s="8"/>
      <c r="F31" s="8">
        <v>18418.3</v>
      </c>
      <c r="G31" s="9">
        <v>-572</v>
      </c>
      <c r="H31" s="8">
        <f t="shared" si="8"/>
        <v>17846.3</v>
      </c>
      <c r="I31" s="8"/>
      <c r="J31" s="8">
        <v>17846.3</v>
      </c>
      <c r="K31" s="15">
        <v>-1428</v>
      </c>
      <c r="L31" s="8">
        <f t="shared" si="7"/>
        <v>6685</v>
      </c>
      <c r="M31" s="8">
        <f t="shared" si="9"/>
        <v>16418.3</v>
      </c>
      <c r="N31" s="8">
        <f t="shared" si="10"/>
        <v>168.68174206076048</v>
      </c>
      <c r="O31" s="8">
        <f t="shared" si="4"/>
        <v>13735.862762096775</v>
      </c>
      <c r="P31" s="8">
        <v>13625.97586</v>
      </c>
      <c r="Q31" s="8">
        <f t="shared" si="11"/>
        <v>139.99338210062365</v>
      </c>
      <c r="R31" s="8">
        <f t="shared" si="12"/>
        <v>82.99261104986509</v>
      </c>
      <c r="S31" s="8">
        <v>99.2</v>
      </c>
    </row>
    <row r="32" spans="1:19" ht="57" hidden="1" thickBot="1" x14ac:dyDescent="0.3">
      <c r="A32" s="11" t="s">
        <v>9</v>
      </c>
      <c r="B32" s="8">
        <v>77909.8</v>
      </c>
      <c r="C32" s="8">
        <v>6239.6</v>
      </c>
      <c r="D32" s="8">
        <v>84149.4</v>
      </c>
      <c r="E32" s="8">
        <v>8985.4</v>
      </c>
      <c r="F32" s="8">
        <v>93134.8</v>
      </c>
      <c r="G32" s="9">
        <v>7097.7</v>
      </c>
      <c r="H32" s="8">
        <f t="shared" si="8"/>
        <v>100232.5</v>
      </c>
      <c r="I32" s="8"/>
      <c r="J32" s="8">
        <v>100232.5</v>
      </c>
      <c r="K32" s="15">
        <v>-7966.4</v>
      </c>
      <c r="L32" s="8">
        <f t="shared" si="7"/>
        <v>14356.300000000001</v>
      </c>
      <c r="M32" s="8">
        <f t="shared" si="9"/>
        <v>92266.1</v>
      </c>
      <c r="N32" s="8">
        <f t="shared" si="10"/>
        <v>118.42682178621946</v>
      </c>
      <c r="O32" s="8">
        <f t="shared" si="4"/>
        <v>97005.771412825648</v>
      </c>
      <c r="P32" s="8">
        <v>96811.759869999994</v>
      </c>
      <c r="Q32" s="8">
        <f t="shared" si="11"/>
        <v>124.2613379446488</v>
      </c>
      <c r="R32" s="8">
        <f t="shared" si="12"/>
        <v>104.92668474119962</v>
      </c>
      <c r="S32" s="8">
        <v>99.8</v>
      </c>
    </row>
    <row r="33" spans="1:19" ht="106.5" customHeight="1" thickBot="1" x14ac:dyDescent="0.3">
      <c r="A33" s="28" t="s">
        <v>28</v>
      </c>
      <c r="B33" s="29">
        <v>45127.5</v>
      </c>
      <c r="C33" s="29">
        <v>4856.3</v>
      </c>
      <c r="D33" s="29">
        <v>49983.8</v>
      </c>
      <c r="E33" s="29">
        <v>118.7</v>
      </c>
      <c r="F33" s="29">
        <v>50102.5</v>
      </c>
      <c r="G33" s="29">
        <v>4622.5</v>
      </c>
      <c r="H33" s="29">
        <f t="shared" si="8"/>
        <v>54725</v>
      </c>
      <c r="I33" s="29"/>
      <c r="J33" s="29">
        <v>54725</v>
      </c>
      <c r="K33" s="29">
        <v>-618.9</v>
      </c>
      <c r="L33" s="29">
        <f t="shared" si="7"/>
        <v>8978.6</v>
      </c>
      <c r="M33" s="29">
        <f t="shared" si="9"/>
        <v>54106.1</v>
      </c>
      <c r="N33" s="29">
        <f t="shared" si="10"/>
        <v>119.8960722397651</v>
      </c>
      <c r="O33" s="29">
        <f t="shared" si="4"/>
        <v>54544.150954773868</v>
      </c>
      <c r="P33" s="29">
        <v>54271.430199999995</v>
      </c>
      <c r="Q33" s="29">
        <f t="shared" si="11"/>
        <v>120.26243465735969</v>
      </c>
      <c r="R33" s="30">
        <f t="shared" si="12"/>
        <v>100.30556665514609</v>
      </c>
      <c r="S33" s="30">
        <v>99.5</v>
      </c>
    </row>
    <row r="34" spans="1:19" ht="98.25" hidden="1" customHeight="1" x14ac:dyDescent="0.25">
      <c r="A34" s="11" t="s">
        <v>29</v>
      </c>
      <c r="B34" s="8">
        <v>32895</v>
      </c>
      <c r="C34" s="8">
        <v>3277.2</v>
      </c>
      <c r="D34" s="8">
        <v>36172.199999999997</v>
      </c>
      <c r="E34" s="8"/>
      <c r="F34" s="8">
        <v>36172.199999999997</v>
      </c>
      <c r="G34" s="9">
        <v>4187.3</v>
      </c>
      <c r="H34" s="8">
        <f t="shared" si="8"/>
        <v>40359.5</v>
      </c>
      <c r="I34" s="8"/>
      <c r="J34" s="8">
        <v>40359.5</v>
      </c>
      <c r="K34" s="15">
        <v>-497.8</v>
      </c>
      <c r="L34" s="8">
        <f t="shared" si="7"/>
        <v>6966.7</v>
      </c>
      <c r="M34" s="8">
        <f t="shared" si="9"/>
        <v>39861.699999999997</v>
      </c>
      <c r="N34" s="8">
        <f t="shared" si="10"/>
        <v>121.17859857121142</v>
      </c>
      <c r="O34" s="8">
        <f t="shared" si="4"/>
        <v>39844.644378757519</v>
      </c>
      <c r="P34" s="8">
        <v>39764.955090000003</v>
      </c>
      <c r="Q34" s="8">
        <f t="shared" si="11"/>
        <v>120.88449639762884</v>
      </c>
      <c r="R34" s="8">
        <f t="shared" si="12"/>
        <v>99.757298584857153</v>
      </c>
      <c r="S34" s="8">
        <v>99.8</v>
      </c>
    </row>
    <row r="35" spans="1:19" ht="43.5" hidden="1" customHeight="1" x14ac:dyDescent="0.25">
      <c r="A35" s="11" t="s">
        <v>30</v>
      </c>
      <c r="B35" s="8">
        <v>2105.1999999999998</v>
      </c>
      <c r="C35" s="8">
        <v>1562.8</v>
      </c>
      <c r="D35" s="8">
        <v>3668</v>
      </c>
      <c r="E35" s="8"/>
      <c r="F35" s="8">
        <v>3668</v>
      </c>
      <c r="G35" s="9">
        <v>-66</v>
      </c>
      <c r="H35" s="8">
        <f t="shared" si="8"/>
        <v>3602</v>
      </c>
      <c r="I35" s="8"/>
      <c r="J35" s="8">
        <v>3602</v>
      </c>
      <c r="K35" s="15">
        <v>-16</v>
      </c>
      <c r="L35" s="8">
        <f t="shared" si="7"/>
        <v>1480.8</v>
      </c>
      <c r="M35" s="8">
        <f t="shared" si="9"/>
        <v>3586</v>
      </c>
      <c r="N35" s="8">
        <f t="shared" si="10"/>
        <v>170.3401102033061</v>
      </c>
      <c r="O35" s="8">
        <f t="shared" si="4"/>
        <v>3585.808</v>
      </c>
      <c r="P35" s="8">
        <v>3585.808</v>
      </c>
      <c r="Q35" s="8">
        <f t="shared" si="11"/>
        <v>170.33098992969792</v>
      </c>
      <c r="R35" s="8">
        <f t="shared" si="12"/>
        <v>99.994645844952586</v>
      </c>
      <c r="S35" s="8">
        <v>100</v>
      </c>
    </row>
    <row r="36" spans="1:19" ht="57" hidden="1" thickBot="1" x14ac:dyDescent="0.3">
      <c r="A36" s="11" t="s">
        <v>9</v>
      </c>
      <c r="B36" s="8">
        <v>10127.299999999999</v>
      </c>
      <c r="C36" s="8">
        <v>16.3</v>
      </c>
      <c r="D36" s="8">
        <v>10143.6</v>
      </c>
      <c r="E36" s="8">
        <v>118.7</v>
      </c>
      <c r="F36" s="8">
        <v>10262.299999999999</v>
      </c>
      <c r="G36" s="9">
        <v>501.2</v>
      </c>
      <c r="H36" s="8">
        <f t="shared" si="8"/>
        <v>10763.5</v>
      </c>
      <c r="I36" s="8"/>
      <c r="J36" s="8">
        <v>10763.5</v>
      </c>
      <c r="K36" s="15">
        <v>-105.1</v>
      </c>
      <c r="L36" s="8">
        <f t="shared" si="7"/>
        <v>531.1</v>
      </c>
      <c r="M36" s="8">
        <f t="shared" si="9"/>
        <v>10658.4</v>
      </c>
      <c r="N36" s="8">
        <f t="shared" si="10"/>
        <v>105.24424081443229</v>
      </c>
      <c r="O36" s="8">
        <f t="shared" si="4"/>
        <v>11075.727292089252</v>
      </c>
      <c r="P36" s="8">
        <v>10920.66711</v>
      </c>
      <c r="Q36" s="8">
        <f t="shared" si="11"/>
        <v>107.83394498039954</v>
      </c>
      <c r="R36" s="8">
        <f t="shared" si="12"/>
        <v>102.4606611686557</v>
      </c>
      <c r="S36" s="8">
        <v>98.6</v>
      </c>
    </row>
    <row r="37" spans="1:19" ht="89.25" customHeight="1" thickBot="1" x14ac:dyDescent="0.3">
      <c r="A37" s="28" t="s">
        <v>119</v>
      </c>
      <c r="B37" s="29">
        <v>909257.7</v>
      </c>
      <c r="C37" s="29">
        <v>4843.2</v>
      </c>
      <c r="D37" s="29">
        <v>914100.9</v>
      </c>
      <c r="E37" s="29">
        <v>8900</v>
      </c>
      <c r="F37" s="29">
        <v>923000.9</v>
      </c>
      <c r="G37" s="29">
        <v>619996.9</v>
      </c>
      <c r="H37" s="29">
        <f t="shared" si="8"/>
        <v>1542997.8</v>
      </c>
      <c r="I37" s="29"/>
      <c r="J37" s="29">
        <v>1542997.8</v>
      </c>
      <c r="K37" s="29">
        <v>711227.2</v>
      </c>
      <c r="L37" s="29">
        <f t="shared" si="7"/>
        <v>1344967.2999999998</v>
      </c>
      <c r="M37" s="29">
        <f t="shared" si="9"/>
        <v>2254225</v>
      </c>
      <c r="N37" s="29">
        <f t="shared" si="10"/>
        <v>247.9192642525876</v>
      </c>
      <c r="O37" s="29">
        <f t="shared" ref="O37:O68" si="13">P37*100/S37</f>
        <v>2263357.2624321608</v>
      </c>
      <c r="P37" s="29">
        <v>2252040.4761200002</v>
      </c>
      <c r="Q37" s="29">
        <f t="shared" si="11"/>
        <v>247.67901070510598</v>
      </c>
      <c r="R37" s="30">
        <f t="shared" si="12"/>
        <v>99.903092021426446</v>
      </c>
      <c r="S37" s="30">
        <v>99.5</v>
      </c>
    </row>
    <row r="38" spans="1:19" ht="98.25" hidden="1" customHeight="1" x14ac:dyDescent="0.25">
      <c r="A38" s="11" t="s">
        <v>32</v>
      </c>
      <c r="B38" s="8">
        <v>7591.7</v>
      </c>
      <c r="C38" s="8">
        <v>75</v>
      </c>
      <c r="D38" s="8">
        <v>7666.7</v>
      </c>
      <c r="E38" s="8"/>
      <c r="F38" s="8">
        <v>7666.7</v>
      </c>
      <c r="G38" s="9">
        <v>5536.5</v>
      </c>
      <c r="H38" s="8">
        <f t="shared" si="8"/>
        <v>13203.2</v>
      </c>
      <c r="I38" s="8"/>
      <c r="J38" s="8">
        <v>13203.2</v>
      </c>
      <c r="K38" s="15">
        <v>-1376.1</v>
      </c>
      <c r="L38" s="8">
        <f t="shared" si="7"/>
        <v>4235.3999999999996</v>
      </c>
      <c r="M38" s="8">
        <f t="shared" si="9"/>
        <v>11827.1</v>
      </c>
      <c r="N38" s="8">
        <f t="shared" si="10"/>
        <v>155.78987578539721</v>
      </c>
      <c r="O38" s="8">
        <f t="shared" si="13"/>
        <v>13608.29027</v>
      </c>
      <c r="P38" s="8">
        <v>13608.29027</v>
      </c>
      <c r="Q38" s="8">
        <f t="shared" si="11"/>
        <v>179.25221320652818</v>
      </c>
      <c r="R38" s="8">
        <f t="shared" si="12"/>
        <v>115.06024528413559</v>
      </c>
      <c r="S38" s="8">
        <v>100</v>
      </c>
    </row>
    <row r="39" spans="1:19" ht="40.5" hidden="1" customHeight="1" x14ac:dyDescent="0.25">
      <c r="A39" s="11" t="s">
        <v>33</v>
      </c>
      <c r="B39" s="8">
        <v>3460.3</v>
      </c>
      <c r="C39" s="8"/>
      <c r="D39" s="8">
        <v>3460.3</v>
      </c>
      <c r="E39" s="8"/>
      <c r="F39" s="8">
        <v>3460.3</v>
      </c>
      <c r="G39" s="9">
        <v>1126.2</v>
      </c>
      <c r="H39" s="8">
        <f t="shared" si="8"/>
        <v>4586.5</v>
      </c>
      <c r="I39" s="8"/>
      <c r="J39" s="8">
        <v>4586.5</v>
      </c>
      <c r="K39" s="15">
        <v>2825.1</v>
      </c>
      <c r="L39" s="8">
        <f t="shared" si="7"/>
        <v>3951.3</v>
      </c>
      <c r="M39" s="8">
        <f t="shared" si="9"/>
        <v>7411.6</v>
      </c>
      <c r="N39" s="8">
        <f t="shared" si="10"/>
        <v>214.18952113978554</v>
      </c>
      <c r="O39" s="8">
        <f t="shared" si="13"/>
        <v>7411.6</v>
      </c>
      <c r="P39" s="8">
        <v>7411.6</v>
      </c>
      <c r="Q39" s="8">
        <f t="shared" si="11"/>
        <v>214.18952113978554</v>
      </c>
      <c r="R39" s="8">
        <f t="shared" si="12"/>
        <v>100</v>
      </c>
      <c r="S39" s="8">
        <v>100</v>
      </c>
    </row>
    <row r="40" spans="1:19" ht="81" hidden="1" customHeight="1" x14ac:dyDescent="0.25">
      <c r="A40" s="11" t="s">
        <v>34</v>
      </c>
      <c r="B40" s="8">
        <v>112768.5</v>
      </c>
      <c r="C40" s="8"/>
      <c r="D40" s="8">
        <v>112768.5</v>
      </c>
      <c r="E40" s="8"/>
      <c r="F40" s="8">
        <v>112768.5</v>
      </c>
      <c r="G40" s="9">
        <v>125061.4</v>
      </c>
      <c r="H40" s="8">
        <f t="shared" si="8"/>
        <v>237829.9</v>
      </c>
      <c r="I40" s="8"/>
      <c r="J40" s="8">
        <v>237829.9</v>
      </c>
      <c r="K40" s="15">
        <v>-525</v>
      </c>
      <c r="L40" s="8">
        <f t="shared" si="7"/>
        <v>124536.4</v>
      </c>
      <c r="M40" s="8">
        <f t="shared" si="9"/>
        <v>237304.9</v>
      </c>
      <c r="N40" s="8">
        <f t="shared" si="10"/>
        <v>210.43544961580585</v>
      </c>
      <c r="O40" s="8">
        <f t="shared" si="13"/>
        <v>82425.064708835343</v>
      </c>
      <c r="P40" s="8">
        <v>82095.364449999994</v>
      </c>
      <c r="Q40" s="8">
        <f t="shared" si="11"/>
        <v>72.799908174711902</v>
      </c>
      <c r="R40" s="8">
        <f t="shared" si="12"/>
        <v>34.59488803223195</v>
      </c>
      <c r="S40" s="8">
        <v>99.6</v>
      </c>
    </row>
    <row r="41" spans="1:19" ht="57.75" hidden="1" customHeight="1" x14ac:dyDescent="0.25">
      <c r="A41" s="11" t="s">
        <v>35</v>
      </c>
      <c r="B41" s="8">
        <v>90296.6</v>
      </c>
      <c r="C41" s="8">
        <v>11708.3</v>
      </c>
      <c r="D41" s="8">
        <v>102004.9</v>
      </c>
      <c r="E41" s="8">
        <v>8099.1</v>
      </c>
      <c r="F41" s="8">
        <v>110104</v>
      </c>
      <c r="G41" s="9">
        <v>-5242.9</v>
      </c>
      <c r="H41" s="8">
        <f t="shared" si="8"/>
        <v>104861.1</v>
      </c>
      <c r="I41" s="8">
        <v>-700</v>
      </c>
      <c r="J41" s="8">
        <v>104161.1</v>
      </c>
      <c r="K41" s="15">
        <v>-7047.6</v>
      </c>
      <c r="L41" s="8">
        <f t="shared" si="7"/>
        <v>6816.9000000000015</v>
      </c>
      <c r="M41" s="8">
        <f t="shared" si="9"/>
        <v>97113.5</v>
      </c>
      <c r="N41" s="8">
        <f t="shared" si="10"/>
        <v>107.5494536892862</v>
      </c>
      <c r="O41" s="8">
        <f t="shared" si="13"/>
        <v>94190.129978260869</v>
      </c>
      <c r="P41" s="8">
        <v>86654.919580000002</v>
      </c>
      <c r="Q41" s="8">
        <f t="shared" si="11"/>
        <v>95.966979465450521</v>
      </c>
      <c r="R41" s="8">
        <f t="shared" si="12"/>
        <v>89.230559685316663</v>
      </c>
      <c r="S41" s="8">
        <v>92</v>
      </c>
    </row>
    <row r="42" spans="1:19" ht="60.75" hidden="1" customHeight="1" x14ac:dyDescent="0.25">
      <c r="A42" s="11" t="s">
        <v>36</v>
      </c>
      <c r="B42" s="8">
        <v>6836.1</v>
      </c>
      <c r="C42" s="8">
        <v>2916.5</v>
      </c>
      <c r="D42" s="8">
        <v>9752.6</v>
      </c>
      <c r="E42" s="8">
        <v>-151.30000000000001</v>
      </c>
      <c r="F42" s="8">
        <v>9601.2999999999993</v>
      </c>
      <c r="G42" s="9">
        <v>2468.5</v>
      </c>
      <c r="H42" s="8">
        <f t="shared" si="8"/>
        <v>12069.8</v>
      </c>
      <c r="I42" s="8"/>
      <c r="J42" s="8">
        <v>12069.8</v>
      </c>
      <c r="K42" s="15">
        <v>-404.2</v>
      </c>
      <c r="L42" s="8">
        <f t="shared" si="7"/>
        <v>4829.5</v>
      </c>
      <c r="M42" s="8">
        <f t="shared" si="9"/>
        <v>11665.599999999999</v>
      </c>
      <c r="N42" s="8">
        <f t="shared" si="10"/>
        <v>170.64700633402083</v>
      </c>
      <c r="O42" s="8">
        <f t="shared" si="13"/>
        <v>11620.545827411168</v>
      </c>
      <c r="P42" s="8">
        <v>11446.237639999999</v>
      </c>
      <c r="Q42" s="8">
        <f t="shared" si="11"/>
        <v>167.4381246617223</v>
      </c>
      <c r="R42" s="8">
        <f t="shared" si="12"/>
        <v>98.119579275819518</v>
      </c>
      <c r="S42" s="8">
        <v>98.5</v>
      </c>
    </row>
    <row r="43" spans="1:19" ht="56.25" hidden="1" x14ac:dyDescent="0.25">
      <c r="A43" s="11" t="s">
        <v>37</v>
      </c>
      <c r="B43" s="8">
        <v>1708.1</v>
      </c>
      <c r="C43" s="8"/>
      <c r="D43" s="8">
        <v>1708.1</v>
      </c>
      <c r="E43" s="8">
        <v>219</v>
      </c>
      <c r="F43" s="8">
        <v>1927.1</v>
      </c>
      <c r="G43" s="9">
        <v>445.8</v>
      </c>
      <c r="H43" s="8">
        <f t="shared" si="8"/>
        <v>2372.9</v>
      </c>
      <c r="I43" s="8"/>
      <c r="J43" s="8">
        <v>2372.9</v>
      </c>
      <c r="K43" s="15">
        <v>6.5</v>
      </c>
      <c r="L43" s="8">
        <f t="shared" si="7"/>
        <v>671.3</v>
      </c>
      <c r="M43" s="8">
        <f t="shared" si="9"/>
        <v>2379.4</v>
      </c>
      <c r="N43" s="8">
        <f t="shared" si="10"/>
        <v>139.30097769451439</v>
      </c>
      <c r="O43" s="8">
        <f t="shared" si="13"/>
        <v>2379.4</v>
      </c>
      <c r="P43" s="8">
        <v>2379.4</v>
      </c>
      <c r="Q43" s="8">
        <f t="shared" si="11"/>
        <v>139.30097769451439</v>
      </c>
      <c r="R43" s="8">
        <f t="shared" si="12"/>
        <v>100</v>
      </c>
      <c r="S43" s="8">
        <v>100</v>
      </c>
    </row>
    <row r="44" spans="1:19" ht="56.25" hidden="1" x14ac:dyDescent="0.25">
      <c r="A44" s="11" t="s">
        <v>9</v>
      </c>
      <c r="B44" s="8">
        <v>72095.100000000006</v>
      </c>
      <c r="C44" s="8"/>
      <c r="D44" s="8">
        <v>72095.100000000006</v>
      </c>
      <c r="E44" s="8">
        <v>2062</v>
      </c>
      <c r="F44" s="8">
        <v>74157.100000000006</v>
      </c>
      <c r="G44" s="9">
        <v>1615.6</v>
      </c>
      <c r="H44" s="8">
        <f t="shared" si="8"/>
        <v>75772.700000000012</v>
      </c>
      <c r="I44" s="8"/>
      <c r="J44" s="8">
        <v>75772.700000000012</v>
      </c>
      <c r="K44" s="15">
        <v>549.79999999999995</v>
      </c>
      <c r="L44" s="8">
        <f t="shared" si="7"/>
        <v>4227.3999999999996</v>
      </c>
      <c r="M44" s="8">
        <f t="shared" si="9"/>
        <v>76322.500000000015</v>
      </c>
      <c r="N44" s="8">
        <f t="shared" si="10"/>
        <v>105.86364399244887</v>
      </c>
      <c r="O44" s="8">
        <f t="shared" si="13"/>
        <v>80394.271670040485</v>
      </c>
      <c r="P44" s="8">
        <v>79429.540410000001</v>
      </c>
      <c r="Q44" s="8">
        <f t="shared" si="11"/>
        <v>110.17328557696709</v>
      </c>
      <c r="R44" s="8">
        <f t="shared" si="12"/>
        <v>104.0709363686986</v>
      </c>
      <c r="S44" s="8">
        <v>98.8</v>
      </c>
    </row>
    <row r="45" spans="1:19" ht="81" hidden="1" customHeight="1" thickBot="1" x14ac:dyDescent="0.3">
      <c r="A45" s="11" t="s">
        <v>38</v>
      </c>
      <c r="B45" s="8">
        <v>13671.2</v>
      </c>
      <c r="C45" s="8"/>
      <c r="D45" s="8">
        <v>13671.2</v>
      </c>
      <c r="E45" s="8"/>
      <c r="F45" s="8">
        <v>13671.2</v>
      </c>
      <c r="G45" s="9"/>
      <c r="H45" s="8">
        <f t="shared" si="8"/>
        <v>13671.2</v>
      </c>
      <c r="I45" s="8">
        <v>700</v>
      </c>
      <c r="J45" s="8">
        <v>14371.2</v>
      </c>
      <c r="K45" s="15"/>
      <c r="L45" s="8">
        <f t="shared" si="7"/>
        <v>700</v>
      </c>
      <c r="M45" s="8">
        <f t="shared" si="9"/>
        <v>14371.2</v>
      </c>
      <c r="N45" s="8">
        <f t="shared" si="10"/>
        <v>105.1202527941951</v>
      </c>
      <c r="O45" s="8">
        <f t="shared" si="13"/>
        <v>13671.2</v>
      </c>
      <c r="P45" s="8">
        <v>13671.2</v>
      </c>
      <c r="Q45" s="8">
        <f t="shared" si="11"/>
        <v>100</v>
      </c>
      <c r="R45" s="8">
        <f t="shared" si="12"/>
        <v>95.129147183255398</v>
      </c>
      <c r="S45" s="8">
        <v>100</v>
      </c>
    </row>
    <row r="46" spans="1:19" ht="69" customHeight="1" thickBot="1" x14ac:dyDescent="0.3">
      <c r="A46" s="28" t="s">
        <v>52</v>
      </c>
      <c r="B46" s="29">
        <v>75688.2</v>
      </c>
      <c r="C46" s="29">
        <v>22700</v>
      </c>
      <c r="D46" s="29">
        <v>98388.2</v>
      </c>
      <c r="E46" s="29">
        <v>320375</v>
      </c>
      <c r="F46" s="29">
        <v>418763.2</v>
      </c>
      <c r="G46" s="29">
        <v>625</v>
      </c>
      <c r="H46" s="29">
        <f t="shared" si="8"/>
        <v>419388.2</v>
      </c>
      <c r="I46" s="29"/>
      <c r="J46" s="29">
        <v>419388.2</v>
      </c>
      <c r="K46" s="29">
        <v>-368</v>
      </c>
      <c r="L46" s="29">
        <f t="shared" si="7"/>
        <v>343332</v>
      </c>
      <c r="M46" s="29">
        <f t="shared" si="9"/>
        <v>419020.2</v>
      </c>
      <c r="N46" s="29">
        <f t="shared" si="10"/>
        <v>553.61364122809107</v>
      </c>
      <c r="O46" s="29">
        <f t="shared" si="13"/>
        <v>420745.31396169355</v>
      </c>
      <c r="P46" s="29">
        <v>417379.35145000002</v>
      </c>
      <c r="Q46" s="29">
        <f t="shared" si="11"/>
        <v>551.44573586107219</v>
      </c>
      <c r="R46" s="30">
        <f t="shared" si="12"/>
        <v>99.608408246189555</v>
      </c>
      <c r="S46" s="30">
        <v>99.2</v>
      </c>
    </row>
    <row r="47" spans="1:19" ht="103.5" hidden="1" customHeight="1" x14ac:dyDescent="0.25">
      <c r="A47" s="11" t="s">
        <v>40</v>
      </c>
      <c r="B47" s="8">
        <v>104748.1</v>
      </c>
      <c r="C47" s="8">
        <v>1047.9000000000001</v>
      </c>
      <c r="D47" s="8">
        <v>105796</v>
      </c>
      <c r="E47" s="8">
        <v>2338.3000000000002</v>
      </c>
      <c r="F47" s="8">
        <v>108134.3</v>
      </c>
      <c r="G47" s="9">
        <v>10614.3</v>
      </c>
      <c r="H47" s="8">
        <f t="shared" si="8"/>
        <v>118748.6</v>
      </c>
      <c r="I47" s="8"/>
      <c r="J47" s="8">
        <v>118748.6</v>
      </c>
      <c r="K47" s="15">
        <v>-855.7</v>
      </c>
      <c r="L47" s="8">
        <f t="shared" si="7"/>
        <v>13144.8</v>
      </c>
      <c r="M47" s="8">
        <f t="shared" si="9"/>
        <v>117892.90000000001</v>
      </c>
      <c r="N47" s="8">
        <f t="shared" si="10"/>
        <v>112.54896270194877</v>
      </c>
      <c r="O47" s="8">
        <f t="shared" si="13"/>
        <v>117917.67103869654</v>
      </c>
      <c r="P47" s="8">
        <v>115795.15295999999</v>
      </c>
      <c r="Q47" s="8">
        <f t="shared" si="11"/>
        <v>110.546303904319</v>
      </c>
      <c r="R47" s="8">
        <f t="shared" si="12"/>
        <v>98.22063326968798</v>
      </c>
      <c r="S47" s="8">
        <v>98.2</v>
      </c>
    </row>
    <row r="48" spans="1:19" ht="57" hidden="1" thickBot="1" x14ac:dyDescent="0.3">
      <c r="A48" s="11" t="s">
        <v>9</v>
      </c>
      <c r="B48" s="8">
        <v>9566</v>
      </c>
      <c r="C48" s="8">
        <v>28.1</v>
      </c>
      <c r="D48" s="8">
        <v>9594.1</v>
      </c>
      <c r="E48" s="8">
        <v>151</v>
      </c>
      <c r="F48" s="8">
        <v>9745.1</v>
      </c>
      <c r="G48" s="9">
        <v>491.7</v>
      </c>
      <c r="H48" s="8">
        <f t="shared" si="8"/>
        <v>10236.800000000001</v>
      </c>
      <c r="I48" s="8"/>
      <c r="J48" s="8">
        <v>10236.800000000001</v>
      </c>
      <c r="K48" s="15">
        <v>-17.399999999999999</v>
      </c>
      <c r="L48" s="8">
        <f t="shared" si="7"/>
        <v>653.4</v>
      </c>
      <c r="M48" s="8">
        <f t="shared" si="9"/>
        <v>10219.400000000001</v>
      </c>
      <c r="N48" s="8">
        <f t="shared" si="10"/>
        <v>106.83044114572446</v>
      </c>
      <c r="O48" s="8">
        <f t="shared" si="13"/>
        <v>10958.947397397396</v>
      </c>
      <c r="P48" s="8">
        <v>10947.988450000001</v>
      </c>
      <c r="Q48" s="8">
        <f t="shared" si="11"/>
        <v>114.44687905080495</v>
      </c>
      <c r="R48" s="8">
        <f t="shared" si="12"/>
        <v>107.12946405855529</v>
      </c>
      <c r="S48" s="8">
        <v>99.9</v>
      </c>
    </row>
    <row r="49" spans="1:19" ht="133.5" customHeight="1" thickBot="1" x14ac:dyDescent="0.3">
      <c r="A49" s="28" t="s">
        <v>43</v>
      </c>
      <c r="B49" s="29">
        <v>595150.9</v>
      </c>
      <c r="C49" s="29">
        <v>37637.699999999997</v>
      </c>
      <c r="D49" s="29">
        <v>632788.6</v>
      </c>
      <c r="E49" s="29">
        <v>449252.8</v>
      </c>
      <c r="F49" s="29">
        <v>1082041.3999999999</v>
      </c>
      <c r="G49" s="29">
        <v>112881.1</v>
      </c>
      <c r="H49" s="29">
        <f t="shared" si="8"/>
        <v>1194922.5</v>
      </c>
      <c r="I49" s="29"/>
      <c r="J49" s="29">
        <v>1194922.5</v>
      </c>
      <c r="K49" s="29">
        <v>-15932.8</v>
      </c>
      <c r="L49" s="29">
        <f t="shared" si="7"/>
        <v>583838.79999999993</v>
      </c>
      <c r="M49" s="29">
        <f t="shared" si="9"/>
        <v>1178989.7</v>
      </c>
      <c r="N49" s="29">
        <f t="shared" si="10"/>
        <v>198.09928876861312</v>
      </c>
      <c r="O49" s="29">
        <f t="shared" si="13"/>
        <v>1195564.6776214575</v>
      </c>
      <c r="P49" s="29">
        <v>1181217.9014900001</v>
      </c>
      <c r="Q49" s="29">
        <f t="shared" si="11"/>
        <v>198.47368146297015</v>
      </c>
      <c r="R49" s="30">
        <f t="shared" si="12"/>
        <v>100.18899244751674</v>
      </c>
      <c r="S49" s="30">
        <v>98.8</v>
      </c>
    </row>
    <row r="50" spans="1:19" ht="96.75" hidden="1" customHeight="1" x14ac:dyDescent="0.25">
      <c r="A50" s="11" t="s">
        <v>42</v>
      </c>
      <c r="B50" s="8">
        <v>108839.7</v>
      </c>
      <c r="C50" s="8"/>
      <c r="D50" s="8">
        <v>108839.7</v>
      </c>
      <c r="E50" s="8"/>
      <c r="F50" s="8">
        <v>108839.7</v>
      </c>
      <c r="G50" s="9">
        <v>1400</v>
      </c>
      <c r="H50" s="8">
        <f t="shared" si="8"/>
        <v>110239.7</v>
      </c>
      <c r="I50" s="8"/>
      <c r="J50" s="8">
        <v>110239.7</v>
      </c>
      <c r="K50" s="15">
        <v>35</v>
      </c>
      <c r="L50" s="8">
        <f t="shared" si="7"/>
        <v>1435</v>
      </c>
      <c r="M50" s="8">
        <f t="shared" si="9"/>
        <v>110274.7</v>
      </c>
      <c r="N50" s="8">
        <f t="shared" si="10"/>
        <v>101.31845273369919</v>
      </c>
      <c r="O50" s="8">
        <f t="shared" si="13"/>
        <v>110298.04263392856</v>
      </c>
      <c r="P50" s="8">
        <v>98827.046199999997</v>
      </c>
      <c r="Q50" s="8">
        <f t="shared" si="11"/>
        <v>90.800549983140343</v>
      </c>
      <c r="R50" s="8">
        <f t="shared" si="12"/>
        <v>89.618966272408812</v>
      </c>
      <c r="S50" s="8">
        <v>89.6</v>
      </c>
    </row>
    <row r="51" spans="1:19" ht="57" hidden="1" thickBot="1" x14ac:dyDescent="0.3">
      <c r="A51" s="11" t="s">
        <v>9</v>
      </c>
      <c r="B51" s="8">
        <v>12558.8</v>
      </c>
      <c r="C51" s="8"/>
      <c r="D51" s="8">
        <v>12558.8</v>
      </c>
      <c r="E51" s="8">
        <v>81</v>
      </c>
      <c r="F51" s="8">
        <v>12639.8</v>
      </c>
      <c r="G51" s="9">
        <v>-1319.3</v>
      </c>
      <c r="H51" s="8">
        <f t="shared" si="8"/>
        <v>11320.5</v>
      </c>
      <c r="I51" s="8"/>
      <c r="J51" s="8">
        <v>11320.5</v>
      </c>
      <c r="K51" s="15">
        <v>-112.3</v>
      </c>
      <c r="L51" s="8">
        <f t="shared" si="7"/>
        <v>-1350.6</v>
      </c>
      <c r="M51" s="8">
        <f t="shared" si="9"/>
        <v>11208.2</v>
      </c>
      <c r="N51" s="8">
        <f t="shared" si="10"/>
        <v>89.24578781412238</v>
      </c>
      <c r="O51" s="8">
        <f t="shared" si="13"/>
        <v>11358.496347736625</v>
      </c>
      <c r="P51" s="8">
        <v>11040.45845</v>
      </c>
      <c r="Q51" s="8">
        <f t="shared" si="11"/>
        <v>87.910138309392622</v>
      </c>
      <c r="R51" s="8">
        <f t="shared" si="12"/>
        <v>98.50340331186095</v>
      </c>
      <c r="S51" s="8">
        <v>97.2</v>
      </c>
    </row>
    <row r="52" spans="1:19" ht="105" customHeight="1" thickBot="1" x14ac:dyDescent="0.3">
      <c r="A52" s="28" t="s">
        <v>39</v>
      </c>
      <c r="B52" s="29">
        <v>114314.1</v>
      </c>
      <c r="C52" s="29">
        <v>1076</v>
      </c>
      <c r="D52" s="29">
        <v>115390.1</v>
      </c>
      <c r="E52" s="29">
        <v>2489.3000000000002</v>
      </c>
      <c r="F52" s="29">
        <v>117879.4</v>
      </c>
      <c r="G52" s="29">
        <v>11106</v>
      </c>
      <c r="H52" s="29">
        <f t="shared" si="8"/>
        <v>128985.4</v>
      </c>
      <c r="I52" s="29"/>
      <c r="J52" s="29">
        <v>128985.4</v>
      </c>
      <c r="K52" s="29">
        <v>-873.1</v>
      </c>
      <c r="L52" s="29">
        <f t="shared" si="7"/>
        <v>13798.199999999999</v>
      </c>
      <c r="M52" s="29">
        <f t="shared" si="9"/>
        <v>128112.29999999999</v>
      </c>
      <c r="N52" s="29">
        <f t="shared" si="10"/>
        <v>112.07042700769195</v>
      </c>
      <c r="O52" s="29">
        <f t="shared" si="13"/>
        <v>128804.00549796746</v>
      </c>
      <c r="P52" s="29">
        <v>126743.14141</v>
      </c>
      <c r="Q52" s="29">
        <f t="shared" si="11"/>
        <v>110.87271072422386</v>
      </c>
      <c r="R52" s="30">
        <f t="shared" si="12"/>
        <v>98.931282484195521</v>
      </c>
      <c r="S52" s="30">
        <v>98.4</v>
      </c>
    </row>
    <row r="53" spans="1:19" ht="60.75" hidden="1" customHeight="1" x14ac:dyDescent="0.25">
      <c r="A53" s="11" t="s">
        <v>44</v>
      </c>
      <c r="B53" s="8">
        <v>2136.4</v>
      </c>
      <c r="C53" s="8"/>
      <c r="D53" s="8">
        <v>2136.4</v>
      </c>
      <c r="E53" s="8"/>
      <c r="F53" s="8">
        <v>2136.4</v>
      </c>
      <c r="G53" s="9">
        <v>-124.1</v>
      </c>
      <c r="H53" s="8">
        <f t="shared" ref="H53:H84" si="14">F53+G53</f>
        <v>2012.3000000000002</v>
      </c>
      <c r="I53" s="8"/>
      <c r="J53" s="8">
        <v>2012.3000000000002</v>
      </c>
      <c r="K53" s="15">
        <v>-20.399999999999999</v>
      </c>
      <c r="L53" s="8">
        <f t="shared" si="7"/>
        <v>-144.5</v>
      </c>
      <c r="M53" s="8">
        <f t="shared" ref="M53:M84" si="15">J53+K53</f>
        <v>1991.9</v>
      </c>
      <c r="N53" s="8">
        <f t="shared" si="10"/>
        <v>93.236285339823993</v>
      </c>
      <c r="O53" s="8">
        <f t="shared" si="13"/>
        <v>1939.8610000000001</v>
      </c>
      <c r="P53" s="8">
        <v>1939.8610000000001</v>
      </c>
      <c r="Q53" s="8">
        <f t="shared" si="11"/>
        <v>90.800458715596335</v>
      </c>
      <c r="R53" s="8">
        <f t="shared" ref="R53:R84" si="16">P53/M53*100</f>
        <v>97.387469250464392</v>
      </c>
      <c r="S53" s="8">
        <v>100</v>
      </c>
    </row>
    <row r="54" spans="1:19" ht="60.75" hidden="1" customHeight="1" x14ac:dyDescent="0.25">
      <c r="A54" s="11" t="s">
        <v>45</v>
      </c>
      <c r="B54" s="8">
        <v>1137</v>
      </c>
      <c r="C54" s="8">
        <v>400</v>
      </c>
      <c r="D54" s="8">
        <v>1537</v>
      </c>
      <c r="E54" s="8"/>
      <c r="F54" s="8">
        <v>1537</v>
      </c>
      <c r="G54" s="9">
        <v>100</v>
      </c>
      <c r="H54" s="8">
        <f t="shared" si="14"/>
        <v>1637</v>
      </c>
      <c r="I54" s="8"/>
      <c r="J54" s="8">
        <v>1637</v>
      </c>
      <c r="K54" s="15">
        <v>-14.9</v>
      </c>
      <c r="L54" s="8">
        <f t="shared" si="7"/>
        <v>485.1</v>
      </c>
      <c r="M54" s="8">
        <f t="shared" si="15"/>
        <v>1622.1</v>
      </c>
      <c r="N54" s="8">
        <f t="shared" si="10"/>
        <v>142.66490765171503</v>
      </c>
      <c r="O54" s="8">
        <f t="shared" si="13"/>
        <v>1622.5250255362614</v>
      </c>
      <c r="P54" s="8">
        <v>1588.452</v>
      </c>
      <c r="Q54" s="8">
        <f t="shared" si="11"/>
        <v>139.70554089709765</v>
      </c>
      <c r="R54" s="8">
        <f t="shared" si="16"/>
        <v>97.92565193267987</v>
      </c>
      <c r="S54" s="8">
        <v>97.9</v>
      </c>
    </row>
    <row r="55" spans="1:19" ht="62.25" hidden="1" customHeight="1" x14ac:dyDescent="0.25">
      <c r="A55" s="11" t="s">
        <v>46</v>
      </c>
      <c r="B55" s="8">
        <v>209392.9</v>
      </c>
      <c r="C55" s="8">
        <v>17221.400000000001</v>
      </c>
      <c r="D55" s="8">
        <v>226614.3</v>
      </c>
      <c r="E55" s="8">
        <v>449737.8</v>
      </c>
      <c r="F55" s="8">
        <v>676352.1</v>
      </c>
      <c r="G55" s="9">
        <v>63597.9</v>
      </c>
      <c r="H55" s="8">
        <f t="shared" si="14"/>
        <v>739950</v>
      </c>
      <c r="I55" s="8"/>
      <c r="J55" s="8">
        <v>739950</v>
      </c>
      <c r="K55" s="15">
        <v>-14074.8</v>
      </c>
      <c r="L55" s="8">
        <f t="shared" si="7"/>
        <v>516482.3</v>
      </c>
      <c r="M55" s="8">
        <f t="shared" si="15"/>
        <v>725875.19999999995</v>
      </c>
      <c r="N55" s="8">
        <f t="shared" si="10"/>
        <v>346.65702609782852</v>
      </c>
      <c r="O55" s="8">
        <f t="shared" si="13"/>
        <v>718181.90650000004</v>
      </c>
      <c r="P55" s="8">
        <v>718181.90650000004</v>
      </c>
      <c r="Q55" s="8">
        <f t="shared" si="11"/>
        <v>342.98293136968829</v>
      </c>
      <c r="R55" s="8">
        <f t="shared" si="16"/>
        <v>98.940135508142461</v>
      </c>
      <c r="S55" s="8">
        <v>100</v>
      </c>
    </row>
    <row r="56" spans="1:19" ht="45" hidden="1" customHeight="1" x14ac:dyDescent="0.25">
      <c r="A56" s="11" t="s">
        <v>47</v>
      </c>
      <c r="B56" s="8">
        <v>274497.5</v>
      </c>
      <c r="C56" s="8"/>
      <c r="D56" s="8">
        <v>274497.5</v>
      </c>
      <c r="E56" s="8">
        <v>15000</v>
      </c>
      <c r="F56" s="8">
        <v>289497.5</v>
      </c>
      <c r="G56" s="9">
        <v>53468.800000000003</v>
      </c>
      <c r="H56" s="8">
        <f t="shared" si="14"/>
        <v>342966.3</v>
      </c>
      <c r="I56" s="8"/>
      <c r="J56" s="8">
        <v>342966.3</v>
      </c>
      <c r="K56" s="15">
        <v>1332.3</v>
      </c>
      <c r="L56" s="8">
        <f t="shared" si="7"/>
        <v>69801.100000000006</v>
      </c>
      <c r="M56" s="8">
        <f t="shared" si="15"/>
        <v>344298.6</v>
      </c>
      <c r="N56" s="8">
        <f t="shared" si="10"/>
        <v>125.42868332134172</v>
      </c>
      <c r="O56" s="8">
        <f t="shared" si="13"/>
        <v>360085.83756345179</v>
      </c>
      <c r="P56" s="8">
        <v>354684.55</v>
      </c>
      <c r="Q56" s="8">
        <f t="shared" si="11"/>
        <v>129.21230612300658</v>
      </c>
      <c r="R56" s="8">
        <f t="shared" si="16"/>
        <v>103.01655307340781</v>
      </c>
      <c r="S56" s="8">
        <v>98.5</v>
      </c>
    </row>
    <row r="57" spans="1:19" ht="131.25" hidden="1" x14ac:dyDescent="0.25">
      <c r="A57" s="11" t="s">
        <v>48</v>
      </c>
      <c r="B57" s="8">
        <v>400.3</v>
      </c>
      <c r="C57" s="8">
        <v>400.3</v>
      </c>
      <c r="D57" s="8">
        <v>800.6</v>
      </c>
      <c r="E57" s="8"/>
      <c r="F57" s="8">
        <v>800.6</v>
      </c>
      <c r="G57" s="9">
        <v>2700</v>
      </c>
      <c r="H57" s="8">
        <f t="shared" si="14"/>
        <v>3500.6</v>
      </c>
      <c r="I57" s="8"/>
      <c r="J57" s="8">
        <v>3500.6</v>
      </c>
      <c r="K57" s="15"/>
      <c r="L57" s="8">
        <f t="shared" si="7"/>
        <v>3100.3</v>
      </c>
      <c r="M57" s="8">
        <f t="shared" si="15"/>
        <v>3500.6</v>
      </c>
      <c r="N57" s="8">
        <f t="shared" si="10"/>
        <v>874.49412940294769</v>
      </c>
      <c r="O57" s="8">
        <f t="shared" si="13"/>
        <v>3454.9489795918371</v>
      </c>
      <c r="P57" s="8">
        <v>3047.2650000000003</v>
      </c>
      <c r="Q57" s="8">
        <f t="shared" si="11"/>
        <v>761.24531601299032</v>
      </c>
      <c r="R57" s="8">
        <f t="shared" si="16"/>
        <v>87.049791464320407</v>
      </c>
      <c r="S57" s="8">
        <v>88.2</v>
      </c>
    </row>
    <row r="58" spans="1:19" ht="75" hidden="1" x14ac:dyDescent="0.25">
      <c r="A58" s="11" t="s">
        <v>49</v>
      </c>
      <c r="B58" s="8">
        <v>32426</v>
      </c>
      <c r="C58" s="8"/>
      <c r="D58" s="8">
        <v>32426</v>
      </c>
      <c r="E58" s="8"/>
      <c r="F58" s="8">
        <v>32426</v>
      </c>
      <c r="G58" s="9">
        <v>-7390</v>
      </c>
      <c r="H58" s="8">
        <f t="shared" si="14"/>
        <v>25036</v>
      </c>
      <c r="I58" s="8"/>
      <c r="J58" s="8">
        <v>25036</v>
      </c>
      <c r="K58" s="15"/>
      <c r="L58" s="8">
        <f t="shared" si="7"/>
        <v>-7390</v>
      </c>
      <c r="M58" s="8">
        <f t="shared" si="15"/>
        <v>25036</v>
      </c>
      <c r="N58" s="8">
        <f t="shared" si="10"/>
        <v>77.209646579905012</v>
      </c>
      <c r="O58" s="8">
        <f t="shared" si="13"/>
        <v>25036</v>
      </c>
      <c r="P58" s="8">
        <v>25036</v>
      </c>
      <c r="Q58" s="8">
        <f t="shared" si="11"/>
        <v>77.209646579905012</v>
      </c>
      <c r="R58" s="8">
        <f t="shared" si="16"/>
        <v>100</v>
      </c>
      <c r="S58" s="8">
        <v>100</v>
      </c>
    </row>
    <row r="59" spans="1:19" ht="56.25" hidden="1" x14ac:dyDescent="0.25">
      <c r="A59" s="11" t="s">
        <v>9</v>
      </c>
      <c r="B59" s="8">
        <v>50273</v>
      </c>
      <c r="C59" s="8"/>
      <c r="D59" s="8">
        <v>50273</v>
      </c>
      <c r="E59" s="8">
        <v>431</v>
      </c>
      <c r="F59" s="8">
        <v>50704</v>
      </c>
      <c r="G59" s="9">
        <v>-376.1</v>
      </c>
      <c r="H59" s="8">
        <f t="shared" si="14"/>
        <v>50327.9</v>
      </c>
      <c r="I59" s="8"/>
      <c r="J59" s="8">
        <v>50327.9</v>
      </c>
      <c r="K59" s="15">
        <v>-1179.4000000000001</v>
      </c>
      <c r="L59" s="8">
        <f t="shared" si="7"/>
        <v>-1124.5</v>
      </c>
      <c r="M59" s="8">
        <f t="shared" si="15"/>
        <v>49148.5</v>
      </c>
      <c r="N59" s="8">
        <f t="shared" si="10"/>
        <v>97.763212857796432</v>
      </c>
      <c r="O59" s="8">
        <f t="shared" si="13"/>
        <v>48915.363443775102</v>
      </c>
      <c r="P59" s="8">
        <v>48719.701990000001</v>
      </c>
      <c r="Q59" s="8">
        <f t="shared" si="11"/>
        <v>96.91027388459014</v>
      </c>
      <c r="R59" s="8">
        <f t="shared" si="16"/>
        <v>99.127546089911192</v>
      </c>
      <c r="S59" s="8">
        <v>99.6</v>
      </c>
    </row>
    <row r="60" spans="1:19" ht="75" hidden="1" x14ac:dyDescent="0.25">
      <c r="A60" s="11" t="s">
        <v>50</v>
      </c>
      <c r="B60" s="8">
        <v>175</v>
      </c>
      <c r="C60" s="8"/>
      <c r="D60" s="8">
        <v>175</v>
      </c>
      <c r="E60" s="8"/>
      <c r="F60" s="8">
        <v>175</v>
      </c>
      <c r="G60" s="9">
        <v>0</v>
      </c>
      <c r="H60" s="8">
        <f t="shared" si="14"/>
        <v>175</v>
      </c>
      <c r="I60" s="8"/>
      <c r="J60" s="8">
        <v>175</v>
      </c>
      <c r="K60" s="15"/>
      <c r="L60" s="8"/>
      <c r="M60" s="8">
        <f t="shared" si="15"/>
        <v>175</v>
      </c>
      <c r="N60" s="8">
        <f t="shared" si="10"/>
        <v>100</v>
      </c>
      <c r="O60" s="8">
        <f t="shared" si="13"/>
        <v>175</v>
      </c>
      <c r="P60" s="8">
        <v>175</v>
      </c>
      <c r="Q60" s="8">
        <f t="shared" si="11"/>
        <v>100</v>
      </c>
      <c r="R60" s="8">
        <f t="shared" si="16"/>
        <v>100</v>
      </c>
      <c r="S60" s="8">
        <v>100</v>
      </c>
    </row>
    <row r="61" spans="1:19" ht="21" hidden="1" thickBot="1" x14ac:dyDescent="0.3">
      <c r="A61" s="11" t="s">
        <v>51</v>
      </c>
      <c r="B61" s="8">
        <v>24712.799999999999</v>
      </c>
      <c r="C61" s="8">
        <v>19616</v>
      </c>
      <c r="D61" s="8">
        <v>44328.800000000003</v>
      </c>
      <c r="E61" s="8">
        <v>-15916</v>
      </c>
      <c r="F61" s="8">
        <v>28412.799999999999</v>
      </c>
      <c r="G61" s="9">
        <v>904.6</v>
      </c>
      <c r="H61" s="8">
        <f t="shared" si="14"/>
        <v>29317.399999999998</v>
      </c>
      <c r="I61" s="8"/>
      <c r="J61" s="8">
        <v>29317.399999999998</v>
      </c>
      <c r="K61" s="15">
        <v>-1975.6</v>
      </c>
      <c r="L61" s="8">
        <f t="shared" ref="L61:L75" si="17">C61+E61+G61+I61+K61</f>
        <v>2629.0000000000005</v>
      </c>
      <c r="M61" s="8">
        <f t="shared" si="15"/>
        <v>27341.8</v>
      </c>
      <c r="N61" s="8">
        <f t="shared" si="10"/>
        <v>110.63821177689294</v>
      </c>
      <c r="O61" s="8">
        <f t="shared" si="13"/>
        <v>28041.455186304131</v>
      </c>
      <c r="P61" s="8">
        <v>27845.165000000001</v>
      </c>
      <c r="Q61" s="8">
        <f t="shared" si="11"/>
        <v>112.67507121815416</v>
      </c>
      <c r="R61" s="8">
        <f t="shared" si="16"/>
        <v>101.84100900452788</v>
      </c>
      <c r="S61" s="8">
        <v>99.3</v>
      </c>
    </row>
    <row r="62" spans="1:19" ht="87" customHeight="1" thickBot="1" x14ac:dyDescent="0.3">
      <c r="A62" s="28" t="s">
        <v>110</v>
      </c>
      <c r="B62" s="29">
        <v>11146147.300000001</v>
      </c>
      <c r="C62" s="29">
        <v>-284.7</v>
      </c>
      <c r="D62" s="29">
        <v>11145862.6</v>
      </c>
      <c r="E62" s="29">
        <v>1795173.4</v>
      </c>
      <c r="F62" s="29">
        <v>12941036</v>
      </c>
      <c r="G62" s="29">
        <v>1024104.8</v>
      </c>
      <c r="H62" s="29">
        <f t="shared" si="14"/>
        <v>13965140.800000001</v>
      </c>
      <c r="I62" s="29">
        <v>5876.2</v>
      </c>
      <c r="J62" s="29">
        <v>13971017</v>
      </c>
      <c r="K62" s="29">
        <v>1783706.1</v>
      </c>
      <c r="L62" s="29">
        <f t="shared" si="17"/>
        <v>4608575.8000000007</v>
      </c>
      <c r="M62" s="29">
        <f t="shared" si="15"/>
        <v>15754723.1</v>
      </c>
      <c r="N62" s="29">
        <f t="shared" si="10"/>
        <v>141.346805097399</v>
      </c>
      <c r="O62" s="29">
        <f t="shared" si="13"/>
        <v>15651589.038540814</v>
      </c>
      <c r="P62" s="29">
        <v>15338557.257769998</v>
      </c>
      <c r="Q62" s="29">
        <f t="shared" si="11"/>
        <v>137.61308589354456</v>
      </c>
      <c r="R62" s="30">
        <f t="shared" si="16"/>
        <v>97.358469332729797</v>
      </c>
      <c r="S62" s="30">
        <v>98</v>
      </c>
    </row>
    <row r="63" spans="1:19" ht="37.5" hidden="1" x14ac:dyDescent="0.25">
      <c r="A63" s="11" t="s">
        <v>53</v>
      </c>
      <c r="B63" s="8"/>
      <c r="C63" s="8">
        <v>16500</v>
      </c>
      <c r="D63" s="8">
        <v>16500</v>
      </c>
      <c r="E63" s="8">
        <v>304500</v>
      </c>
      <c r="F63" s="8">
        <v>321000</v>
      </c>
      <c r="G63" s="9">
        <v>2671</v>
      </c>
      <c r="H63" s="8">
        <f t="shared" si="14"/>
        <v>323671</v>
      </c>
      <c r="I63" s="8"/>
      <c r="J63" s="8">
        <v>323671</v>
      </c>
      <c r="K63" s="15"/>
      <c r="L63" s="8">
        <f t="shared" si="17"/>
        <v>323671</v>
      </c>
      <c r="M63" s="8">
        <f t="shared" si="15"/>
        <v>323671</v>
      </c>
      <c r="N63" s="8"/>
      <c r="O63" s="8">
        <f t="shared" si="13"/>
        <v>320885.73842000001</v>
      </c>
      <c r="P63" s="8">
        <v>320885.73842000001</v>
      </c>
      <c r="Q63" s="8"/>
      <c r="R63" s="8">
        <f t="shared" si="16"/>
        <v>99.139477562092367</v>
      </c>
      <c r="S63" s="8">
        <v>100</v>
      </c>
    </row>
    <row r="64" spans="1:19" ht="136.5" hidden="1" customHeight="1" x14ac:dyDescent="0.25">
      <c r="A64" s="11" t="s">
        <v>54</v>
      </c>
      <c r="B64" s="8">
        <v>6200</v>
      </c>
      <c r="C64" s="8">
        <v>6200</v>
      </c>
      <c r="D64" s="8">
        <v>12400</v>
      </c>
      <c r="E64" s="8">
        <v>4340</v>
      </c>
      <c r="F64" s="8">
        <v>16740</v>
      </c>
      <c r="G64" s="9">
        <v>-2671</v>
      </c>
      <c r="H64" s="8">
        <f t="shared" si="14"/>
        <v>14069</v>
      </c>
      <c r="I64" s="8"/>
      <c r="J64" s="8">
        <v>14069</v>
      </c>
      <c r="K64" s="15"/>
      <c r="L64" s="8">
        <f t="shared" si="17"/>
        <v>7869</v>
      </c>
      <c r="M64" s="8">
        <f t="shared" si="15"/>
        <v>14069</v>
      </c>
      <c r="N64" s="8">
        <f>M64/B64*100</f>
        <v>226.91935483870967</v>
      </c>
      <c r="O64" s="8">
        <f t="shared" si="13"/>
        <v>14069.04412</v>
      </c>
      <c r="P64" s="8">
        <v>14069.04412</v>
      </c>
      <c r="Q64" s="8">
        <f>P64/B64*100</f>
        <v>226.92006645161288</v>
      </c>
      <c r="R64" s="8">
        <f t="shared" si="16"/>
        <v>100.00031359727059</v>
      </c>
      <c r="S64" s="8">
        <v>100</v>
      </c>
    </row>
    <row r="65" spans="1:19" ht="116.25" hidden="1" customHeight="1" x14ac:dyDescent="0.25">
      <c r="A65" s="11" t="s">
        <v>55</v>
      </c>
      <c r="B65" s="8"/>
      <c r="C65" s="8"/>
      <c r="D65" s="8"/>
      <c r="E65" s="8">
        <v>1600</v>
      </c>
      <c r="F65" s="8">
        <v>1600</v>
      </c>
      <c r="G65" s="10"/>
      <c r="H65" s="8">
        <f t="shared" si="14"/>
        <v>1600</v>
      </c>
      <c r="I65" s="8"/>
      <c r="J65" s="8">
        <v>1600</v>
      </c>
      <c r="K65" s="15"/>
      <c r="L65" s="8">
        <f t="shared" si="17"/>
        <v>1600</v>
      </c>
      <c r="M65" s="8">
        <f t="shared" si="15"/>
        <v>1600</v>
      </c>
      <c r="N65" s="8"/>
      <c r="O65" s="8">
        <f t="shared" si="13"/>
        <v>1600</v>
      </c>
      <c r="P65" s="8">
        <v>1600</v>
      </c>
      <c r="Q65" s="8"/>
      <c r="R65" s="8">
        <f t="shared" si="16"/>
        <v>100</v>
      </c>
      <c r="S65" s="8">
        <v>100</v>
      </c>
    </row>
    <row r="66" spans="1:19" ht="56.25" hidden="1" x14ac:dyDescent="0.25">
      <c r="A66" s="11" t="s">
        <v>9</v>
      </c>
      <c r="B66" s="8">
        <v>32906</v>
      </c>
      <c r="C66" s="8"/>
      <c r="D66" s="8">
        <v>32906</v>
      </c>
      <c r="E66" s="8">
        <v>335</v>
      </c>
      <c r="F66" s="8">
        <v>33241</v>
      </c>
      <c r="G66" s="9">
        <v>625</v>
      </c>
      <c r="H66" s="8">
        <f t="shared" si="14"/>
        <v>33866</v>
      </c>
      <c r="I66" s="8"/>
      <c r="J66" s="8">
        <v>33866</v>
      </c>
      <c r="K66" s="15">
        <v>-368</v>
      </c>
      <c r="L66" s="8">
        <f t="shared" si="17"/>
        <v>592</v>
      </c>
      <c r="M66" s="8">
        <f t="shared" si="15"/>
        <v>33498</v>
      </c>
      <c r="N66" s="8">
        <f t="shared" ref="N66:N83" si="18">M66/B66*100</f>
        <v>101.79906400048624</v>
      </c>
      <c r="O66" s="8">
        <f t="shared" si="13"/>
        <v>35313.322028542301</v>
      </c>
      <c r="P66" s="8">
        <v>34642.368909999997</v>
      </c>
      <c r="Q66" s="8">
        <f t="shared" ref="Q66:Q83" si="19">P66/B66*100</f>
        <v>105.27675472558195</v>
      </c>
      <c r="R66" s="8">
        <f t="shared" si="16"/>
        <v>103.41623055107767</v>
      </c>
      <c r="S66" s="8">
        <v>98.1</v>
      </c>
    </row>
    <row r="67" spans="1:19" ht="75.75" hidden="1" thickBot="1" x14ac:dyDescent="0.3">
      <c r="A67" s="11" t="s">
        <v>56</v>
      </c>
      <c r="B67" s="8">
        <v>36582.199999999997</v>
      </c>
      <c r="C67" s="8"/>
      <c r="D67" s="8">
        <v>36582.199999999997</v>
      </c>
      <c r="E67" s="8">
        <v>9600</v>
      </c>
      <c r="F67" s="8">
        <v>46182.2</v>
      </c>
      <c r="G67" s="9"/>
      <c r="H67" s="8">
        <f t="shared" si="14"/>
        <v>46182.2</v>
      </c>
      <c r="I67" s="8"/>
      <c r="J67" s="8">
        <v>46182.2</v>
      </c>
      <c r="K67" s="15"/>
      <c r="L67" s="8">
        <f t="shared" si="17"/>
        <v>9600</v>
      </c>
      <c r="M67" s="8">
        <f t="shared" si="15"/>
        <v>46182.2</v>
      </c>
      <c r="N67" s="8">
        <f t="shared" si="18"/>
        <v>126.24227083116925</v>
      </c>
      <c r="O67" s="8">
        <f t="shared" si="13"/>
        <v>46182.2</v>
      </c>
      <c r="P67" s="8">
        <v>46182.2</v>
      </c>
      <c r="Q67" s="8">
        <f t="shared" si="19"/>
        <v>126.24227083116925</v>
      </c>
      <c r="R67" s="8">
        <f t="shared" si="16"/>
        <v>100</v>
      </c>
      <c r="S67" s="8">
        <v>100</v>
      </c>
    </row>
    <row r="68" spans="1:19" ht="72" customHeight="1" thickBot="1" x14ac:dyDescent="0.3">
      <c r="A68" s="28" t="s">
        <v>114</v>
      </c>
      <c r="B68" s="29">
        <v>748887.1</v>
      </c>
      <c r="C68" s="29">
        <v>262828.40000000002</v>
      </c>
      <c r="D68" s="29">
        <v>1011715.5</v>
      </c>
      <c r="E68" s="29">
        <v>35484.5</v>
      </c>
      <c r="F68" s="29">
        <v>1047200</v>
      </c>
      <c r="G68" s="29">
        <v>61304.2</v>
      </c>
      <c r="H68" s="29">
        <f t="shared" si="14"/>
        <v>1108504.2</v>
      </c>
      <c r="I68" s="29"/>
      <c r="J68" s="29">
        <v>1108504.2</v>
      </c>
      <c r="K68" s="29">
        <v>-7388.5</v>
      </c>
      <c r="L68" s="29">
        <f t="shared" si="17"/>
        <v>352228.60000000003</v>
      </c>
      <c r="M68" s="29">
        <f t="shared" si="15"/>
        <v>1101115.7</v>
      </c>
      <c r="N68" s="29">
        <f t="shared" si="18"/>
        <v>147.03360493190496</v>
      </c>
      <c r="O68" s="29">
        <f t="shared" si="13"/>
        <v>1269109.1395603272</v>
      </c>
      <c r="P68" s="29">
        <v>1241188.7384899999</v>
      </c>
      <c r="Q68" s="29">
        <f t="shared" si="19"/>
        <v>165.73776454287969</v>
      </c>
      <c r="R68" s="30">
        <f t="shared" si="16"/>
        <v>112.72101001647692</v>
      </c>
      <c r="S68" s="30">
        <v>97.8</v>
      </c>
    </row>
    <row r="69" spans="1:19" ht="37.5" hidden="1" x14ac:dyDescent="0.25">
      <c r="A69" s="11" t="s">
        <v>58</v>
      </c>
      <c r="B69" s="8">
        <v>77488.600000000006</v>
      </c>
      <c r="C69" s="8"/>
      <c r="D69" s="8">
        <v>77488.600000000006</v>
      </c>
      <c r="E69" s="8">
        <v>16.399999999999999</v>
      </c>
      <c r="F69" s="8">
        <v>77505</v>
      </c>
      <c r="G69" s="9">
        <v>4116.1000000000004</v>
      </c>
      <c r="H69" s="8">
        <f t="shared" si="14"/>
        <v>81621.100000000006</v>
      </c>
      <c r="I69" s="8">
        <v>1700</v>
      </c>
      <c r="J69" s="8">
        <v>83321.100000000006</v>
      </c>
      <c r="K69" s="15"/>
      <c r="L69" s="8">
        <f t="shared" si="17"/>
        <v>5832.5</v>
      </c>
      <c r="M69" s="8">
        <f t="shared" si="15"/>
        <v>83321.100000000006</v>
      </c>
      <c r="N69" s="8">
        <f t="shared" si="18"/>
        <v>107.52691363632844</v>
      </c>
      <c r="O69" s="8">
        <f t="shared" ref="O69:O100" si="20">P69*100/S69</f>
        <v>83321.100000000006</v>
      </c>
      <c r="P69" s="8">
        <v>83321.100000000006</v>
      </c>
      <c r="Q69" s="8">
        <f t="shared" si="19"/>
        <v>107.52691363632844</v>
      </c>
      <c r="R69" s="8">
        <f t="shared" si="16"/>
        <v>100</v>
      </c>
      <c r="S69" s="8">
        <v>100</v>
      </c>
    </row>
    <row r="70" spans="1:19" ht="37.5" hidden="1" x14ac:dyDescent="0.25">
      <c r="A70" s="11" t="s">
        <v>59</v>
      </c>
      <c r="B70" s="8">
        <v>26440.799999999999</v>
      </c>
      <c r="C70" s="8"/>
      <c r="D70" s="8">
        <v>26440.799999999999</v>
      </c>
      <c r="E70" s="8">
        <v>2000</v>
      </c>
      <c r="F70" s="8">
        <v>28440.799999999999</v>
      </c>
      <c r="G70" s="9"/>
      <c r="H70" s="8">
        <f t="shared" si="14"/>
        <v>28440.799999999999</v>
      </c>
      <c r="I70" s="8">
        <v>-3441.2</v>
      </c>
      <c r="J70" s="8">
        <v>24999.599999999999</v>
      </c>
      <c r="K70" s="15"/>
      <c r="L70" s="8">
        <f t="shared" si="17"/>
        <v>-1441.1999999999998</v>
      </c>
      <c r="M70" s="8">
        <f t="shared" si="15"/>
        <v>24999.599999999999</v>
      </c>
      <c r="N70" s="8">
        <f t="shared" si="18"/>
        <v>94.549332849232997</v>
      </c>
      <c r="O70" s="8">
        <f t="shared" si="20"/>
        <v>24999.649740000001</v>
      </c>
      <c r="P70" s="8">
        <v>24999.649740000001</v>
      </c>
      <c r="Q70" s="8">
        <f t="shared" si="19"/>
        <v>94.549520967595541</v>
      </c>
      <c r="R70" s="8">
        <f t="shared" si="16"/>
        <v>100.00019896318342</v>
      </c>
      <c r="S70" s="8">
        <v>100</v>
      </c>
    </row>
    <row r="71" spans="1:19" ht="37.5" hidden="1" x14ac:dyDescent="0.25">
      <c r="A71" s="11" t="s">
        <v>60</v>
      </c>
      <c r="B71" s="8">
        <v>56443.7</v>
      </c>
      <c r="C71" s="8"/>
      <c r="D71" s="8">
        <v>56443.7</v>
      </c>
      <c r="E71" s="8">
        <v>48.9</v>
      </c>
      <c r="F71" s="8">
        <v>56492.6</v>
      </c>
      <c r="G71" s="9"/>
      <c r="H71" s="8">
        <f t="shared" si="14"/>
        <v>56492.6</v>
      </c>
      <c r="I71" s="8"/>
      <c r="J71" s="8">
        <v>56492.6</v>
      </c>
      <c r="K71" s="15"/>
      <c r="L71" s="8">
        <f t="shared" si="17"/>
        <v>48.9</v>
      </c>
      <c r="M71" s="8">
        <f t="shared" si="15"/>
        <v>56492.6</v>
      </c>
      <c r="N71" s="8">
        <f t="shared" si="18"/>
        <v>100.0866350008947</v>
      </c>
      <c r="O71" s="8">
        <f t="shared" si="20"/>
        <v>56492.6</v>
      </c>
      <c r="P71" s="8">
        <v>56492.6</v>
      </c>
      <c r="Q71" s="8">
        <f t="shared" si="19"/>
        <v>100.0866350008947</v>
      </c>
      <c r="R71" s="8">
        <f t="shared" si="16"/>
        <v>100</v>
      </c>
      <c r="S71" s="8">
        <v>100</v>
      </c>
    </row>
    <row r="72" spans="1:19" ht="57" hidden="1" thickBot="1" x14ac:dyDescent="0.3">
      <c r="A72" s="11" t="s">
        <v>9</v>
      </c>
      <c r="B72" s="8">
        <v>223622.8</v>
      </c>
      <c r="C72" s="8">
        <v>547.4</v>
      </c>
      <c r="D72" s="8">
        <v>224170.2</v>
      </c>
      <c r="E72" s="8">
        <v>2821.6</v>
      </c>
      <c r="F72" s="8">
        <v>226991.8</v>
      </c>
      <c r="G72" s="9">
        <v>3563.7</v>
      </c>
      <c r="H72" s="8">
        <f t="shared" si="14"/>
        <v>230555.5</v>
      </c>
      <c r="I72" s="8">
        <v>1741.2</v>
      </c>
      <c r="J72" s="8">
        <v>232296.7</v>
      </c>
      <c r="K72" s="15"/>
      <c r="L72" s="8">
        <f t="shared" si="17"/>
        <v>8673.9</v>
      </c>
      <c r="M72" s="8">
        <f t="shared" si="15"/>
        <v>232296.7</v>
      </c>
      <c r="N72" s="8">
        <f t="shared" si="18"/>
        <v>103.87880842203927</v>
      </c>
      <c r="O72" s="8">
        <f t="shared" si="20"/>
        <v>232192.72037</v>
      </c>
      <c r="P72" s="8">
        <v>232192.72037</v>
      </c>
      <c r="Q72" s="8">
        <f t="shared" si="19"/>
        <v>103.83231064542615</v>
      </c>
      <c r="R72" s="8">
        <f t="shared" si="16"/>
        <v>99.955238438600276</v>
      </c>
      <c r="S72" s="8">
        <v>100</v>
      </c>
    </row>
    <row r="73" spans="1:19" ht="152.25" customHeight="1" thickBot="1" x14ac:dyDescent="0.3">
      <c r="A73" s="28" t="s">
        <v>15</v>
      </c>
      <c r="B73" s="29">
        <v>26173081.5</v>
      </c>
      <c r="C73" s="29">
        <v>643260.19999999995</v>
      </c>
      <c r="D73" s="29">
        <v>26816341.699999999</v>
      </c>
      <c r="E73" s="29">
        <v>73141.2</v>
      </c>
      <c r="F73" s="29">
        <v>26889482.899999999</v>
      </c>
      <c r="G73" s="29">
        <v>1638218.7</v>
      </c>
      <c r="H73" s="29">
        <f t="shared" si="14"/>
        <v>28527701.599999998</v>
      </c>
      <c r="I73" s="29">
        <v>-94203.199999999997</v>
      </c>
      <c r="J73" s="29">
        <v>28433498.399999999</v>
      </c>
      <c r="K73" s="29">
        <v>-724583.3</v>
      </c>
      <c r="L73" s="29">
        <f t="shared" si="17"/>
        <v>1535833.5999999994</v>
      </c>
      <c r="M73" s="29">
        <f t="shared" si="15"/>
        <v>27708915.099999998</v>
      </c>
      <c r="N73" s="29">
        <f t="shared" si="18"/>
        <v>105.86798921632517</v>
      </c>
      <c r="O73" s="29">
        <f t="shared" si="20"/>
        <v>27707599.542865913</v>
      </c>
      <c r="P73" s="29">
        <v>27070324.753379997</v>
      </c>
      <c r="Q73" s="29">
        <f t="shared" si="19"/>
        <v>103.42811469631499</v>
      </c>
      <c r="R73" s="30">
        <f t="shared" si="16"/>
        <v>97.695361423154381</v>
      </c>
      <c r="S73" s="30">
        <v>97.7</v>
      </c>
    </row>
    <row r="74" spans="1:19" ht="79.5" hidden="1" customHeight="1" x14ac:dyDescent="0.25">
      <c r="A74" s="11" t="s">
        <v>62</v>
      </c>
      <c r="B74" s="8">
        <v>63118.8</v>
      </c>
      <c r="C74" s="8"/>
      <c r="D74" s="8">
        <v>63118.8</v>
      </c>
      <c r="E74" s="8"/>
      <c r="F74" s="8">
        <v>63118.8</v>
      </c>
      <c r="G74" s="9">
        <v>0</v>
      </c>
      <c r="H74" s="8">
        <f t="shared" si="14"/>
        <v>63118.8</v>
      </c>
      <c r="I74" s="8"/>
      <c r="J74" s="8">
        <v>63118.8</v>
      </c>
      <c r="K74" s="15">
        <v>-1724</v>
      </c>
      <c r="L74" s="8">
        <f t="shared" si="17"/>
        <v>-1724</v>
      </c>
      <c r="M74" s="8">
        <f t="shared" si="15"/>
        <v>61394.8</v>
      </c>
      <c r="N74" s="8">
        <f t="shared" si="18"/>
        <v>97.268642623117046</v>
      </c>
      <c r="O74" s="8">
        <f t="shared" si="20"/>
        <v>56781.652778969954</v>
      </c>
      <c r="P74" s="8">
        <v>52920.500390000001</v>
      </c>
      <c r="Q74" s="8">
        <f t="shared" si="19"/>
        <v>83.84269090983986</v>
      </c>
      <c r="R74" s="8">
        <f t="shared" si="16"/>
        <v>86.197040123919294</v>
      </c>
      <c r="S74" s="8">
        <v>93.2</v>
      </c>
    </row>
    <row r="75" spans="1:19" ht="75" hidden="1" x14ac:dyDescent="0.25">
      <c r="A75" s="11" t="s">
        <v>63</v>
      </c>
      <c r="B75" s="8">
        <v>3542.8</v>
      </c>
      <c r="C75" s="8"/>
      <c r="D75" s="8">
        <v>3542.8</v>
      </c>
      <c r="E75" s="8">
        <v>1512.9</v>
      </c>
      <c r="F75" s="8">
        <v>5055.7</v>
      </c>
      <c r="G75" s="9">
        <v>1459.7</v>
      </c>
      <c r="H75" s="8">
        <f t="shared" si="14"/>
        <v>6515.4</v>
      </c>
      <c r="I75" s="8"/>
      <c r="J75" s="8">
        <v>6515.4</v>
      </c>
      <c r="K75" s="15"/>
      <c r="L75" s="8">
        <f t="shared" si="17"/>
        <v>2972.6000000000004</v>
      </c>
      <c r="M75" s="8">
        <f t="shared" si="15"/>
        <v>6515.4</v>
      </c>
      <c r="N75" s="8">
        <f t="shared" si="18"/>
        <v>183.90538557073498</v>
      </c>
      <c r="O75" s="8">
        <f t="shared" si="20"/>
        <v>8453.59</v>
      </c>
      <c r="P75" s="8">
        <v>8453.59</v>
      </c>
      <c r="Q75" s="8">
        <f t="shared" si="19"/>
        <v>238.61324376199616</v>
      </c>
      <c r="R75" s="8">
        <f t="shared" si="16"/>
        <v>129.74782822236548</v>
      </c>
      <c r="S75" s="8">
        <v>100</v>
      </c>
    </row>
    <row r="76" spans="1:19" ht="37.5" hidden="1" x14ac:dyDescent="0.25">
      <c r="A76" s="11" t="s">
        <v>64</v>
      </c>
      <c r="B76" s="8">
        <v>122434.2</v>
      </c>
      <c r="C76" s="8"/>
      <c r="D76" s="8">
        <v>122434.2</v>
      </c>
      <c r="E76" s="8"/>
      <c r="F76" s="8">
        <v>122434.2</v>
      </c>
      <c r="G76" s="10"/>
      <c r="H76" s="8">
        <f t="shared" si="14"/>
        <v>122434.2</v>
      </c>
      <c r="I76" s="8"/>
      <c r="J76" s="8">
        <v>122434.2</v>
      </c>
      <c r="K76" s="15"/>
      <c r="L76" s="8"/>
      <c r="M76" s="8">
        <f t="shared" si="15"/>
        <v>122434.2</v>
      </c>
      <c r="N76" s="8">
        <f t="shared" si="18"/>
        <v>100</v>
      </c>
      <c r="O76" s="8">
        <f t="shared" si="20"/>
        <v>122434.06600000002</v>
      </c>
      <c r="P76" s="8">
        <v>122434.06600000001</v>
      </c>
      <c r="Q76" s="8">
        <f t="shared" si="19"/>
        <v>99.999890553456467</v>
      </c>
      <c r="R76" s="8">
        <f t="shared" si="16"/>
        <v>99.999890553456467</v>
      </c>
      <c r="S76" s="8">
        <v>100</v>
      </c>
    </row>
    <row r="77" spans="1:19" ht="56.25" hidden="1" x14ac:dyDescent="0.25">
      <c r="A77" s="11" t="s">
        <v>65</v>
      </c>
      <c r="B77" s="8">
        <v>103629.4</v>
      </c>
      <c r="C77" s="8"/>
      <c r="D77" s="8">
        <v>103629.4</v>
      </c>
      <c r="E77" s="8"/>
      <c r="F77" s="8">
        <v>103629.4</v>
      </c>
      <c r="G77" s="9">
        <v>52231.7</v>
      </c>
      <c r="H77" s="8">
        <f t="shared" si="14"/>
        <v>155861.09999999998</v>
      </c>
      <c r="I77" s="8"/>
      <c r="J77" s="8">
        <v>155861.09999999998</v>
      </c>
      <c r="K77" s="15">
        <v>-595</v>
      </c>
      <c r="L77" s="8">
        <f t="shared" ref="L77:L99" si="21">C77+E77+G77+I77+K77</f>
        <v>51636.7</v>
      </c>
      <c r="M77" s="8">
        <f t="shared" si="15"/>
        <v>155266.09999999998</v>
      </c>
      <c r="N77" s="8">
        <f t="shared" si="18"/>
        <v>149.82823407257013</v>
      </c>
      <c r="O77" s="8">
        <f t="shared" si="20"/>
        <v>152774.5844321608</v>
      </c>
      <c r="P77" s="8">
        <v>152010.71150999999</v>
      </c>
      <c r="Q77" s="8">
        <f t="shared" si="19"/>
        <v>146.68685866173112</v>
      </c>
      <c r="R77" s="8">
        <f t="shared" si="16"/>
        <v>97.903348837898307</v>
      </c>
      <c r="S77" s="8">
        <v>99.5</v>
      </c>
    </row>
    <row r="78" spans="1:19" ht="37.5" hidden="1" x14ac:dyDescent="0.25">
      <c r="A78" s="11" t="s">
        <v>66</v>
      </c>
      <c r="B78" s="8">
        <v>41395</v>
      </c>
      <c r="C78" s="8"/>
      <c r="D78" s="8">
        <v>41395</v>
      </c>
      <c r="E78" s="8"/>
      <c r="F78" s="8">
        <v>41395</v>
      </c>
      <c r="G78" s="9">
        <v>-2135</v>
      </c>
      <c r="H78" s="8">
        <f t="shared" si="14"/>
        <v>39260</v>
      </c>
      <c r="I78" s="8"/>
      <c r="J78" s="8">
        <v>39260</v>
      </c>
      <c r="K78" s="15"/>
      <c r="L78" s="8">
        <f t="shared" si="21"/>
        <v>-2135</v>
      </c>
      <c r="M78" s="8">
        <f t="shared" si="15"/>
        <v>39260</v>
      </c>
      <c r="N78" s="8">
        <f t="shared" si="18"/>
        <v>94.842372267182029</v>
      </c>
      <c r="O78" s="8">
        <f t="shared" si="20"/>
        <v>37164.464393179544</v>
      </c>
      <c r="P78" s="8">
        <v>37052.971000000005</v>
      </c>
      <c r="Q78" s="8">
        <f t="shared" si="19"/>
        <v>89.510740427587891</v>
      </c>
      <c r="R78" s="8">
        <f t="shared" si="16"/>
        <v>94.378428425878766</v>
      </c>
      <c r="S78" s="8">
        <v>99.7</v>
      </c>
    </row>
    <row r="79" spans="1:19" ht="59.25" hidden="1" customHeight="1" x14ac:dyDescent="0.25">
      <c r="A79" s="11" t="s">
        <v>67</v>
      </c>
      <c r="B79" s="8">
        <v>288544</v>
      </c>
      <c r="C79" s="8">
        <v>4466</v>
      </c>
      <c r="D79" s="8">
        <v>293010</v>
      </c>
      <c r="E79" s="8">
        <v>1712.4</v>
      </c>
      <c r="F79" s="8">
        <v>294722.40000000002</v>
      </c>
      <c r="G79" s="9">
        <v>40024.6</v>
      </c>
      <c r="H79" s="8">
        <f t="shared" si="14"/>
        <v>334747</v>
      </c>
      <c r="I79" s="8"/>
      <c r="J79" s="8">
        <v>334747</v>
      </c>
      <c r="K79" s="15">
        <v>-842</v>
      </c>
      <c r="L79" s="8">
        <f t="shared" si="21"/>
        <v>45361</v>
      </c>
      <c r="M79" s="8">
        <f t="shared" si="15"/>
        <v>333905</v>
      </c>
      <c r="N79" s="8">
        <f t="shared" si="18"/>
        <v>115.72065265609403</v>
      </c>
      <c r="O79" s="8">
        <f t="shared" si="20"/>
        <v>334246.80523706897</v>
      </c>
      <c r="P79" s="8">
        <v>310181.03525999998</v>
      </c>
      <c r="Q79" s="8">
        <f t="shared" si="19"/>
        <v>107.49869526311412</v>
      </c>
      <c r="R79" s="8">
        <f t="shared" si="16"/>
        <v>92.894995660442333</v>
      </c>
      <c r="S79" s="8">
        <v>92.8</v>
      </c>
    </row>
    <row r="80" spans="1:19" ht="56.25" hidden="1" x14ac:dyDescent="0.25">
      <c r="A80" s="11" t="s">
        <v>68</v>
      </c>
      <c r="B80" s="8">
        <v>33272.199999999997</v>
      </c>
      <c r="C80" s="8"/>
      <c r="D80" s="8">
        <v>33272.199999999997</v>
      </c>
      <c r="E80" s="8"/>
      <c r="F80" s="8">
        <v>33272.199999999997</v>
      </c>
      <c r="G80" s="9"/>
      <c r="H80" s="8">
        <f t="shared" si="14"/>
        <v>33272.199999999997</v>
      </c>
      <c r="I80" s="8"/>
      <c r="J80" s="8">
        <v>33272.199999999997</v>
      </c>
      <c r="K80" s="15">
        <v>-28.9</v>
      </c>
      <c r="L80" s="8">
        <f t="shared" si="21"/>
        <v>-28.9</v>
      </c>
      <c r="M80" s="8">
        <f t="shared" si="15"/>
        <v>33243.299999999996</v>
      </c>
      <c r="N80" s="8">
        <f t="shared" si="18"/>
        <v>99.913140700043883</v>
      </c>
      <c r="O80" s="8">
        <f t="shared" si="20"/>
        <v>33238.389539999996</v>
      </c>
      <c r="P80" s="8">
        <v>33238.389539999996</v>
      </c>
      <c r="Q80" s="8">
        <f t="shared" si="19"/>
        <v>99.898382253052091</v>
      </c>
      <c r="R80" s="8">
        <f t="shared" si="16"/>
        <v>99.985228722780235</v>
      </c>
      <c r="S80" s="8">
        <v>100</v>
      </c>
    </row>
    <row r="81" spans="1:19" ht="37.5" hidden="1" x14ac:dyDescent="0.25">
      <c r="A81" s="11" t="s">
        <v>69</v>
      </c>
      <c r="B81" s="8">
        <v>358012.7</v>
      </c>
      <c r="C81" s="8">
        <v>-157988.5</v>
      </c>
      <c r="D81" s="8">
        <v>200024.2</v>
      </c>
      <c r="E81" s="8"/>
      <c r="F81" s="8">
        <v>200024.2</v>
      </c>
      <c r="G81" s="9">
        <v>-72537.600000000006</v>
      </c>
      <c r="H81" s="8">
        <f t="shared" si="14"/>
        <v>127486.6</v>
      </c>
      <c r="I81" s="8"/>
      <c r="J81" s="8">
        <v>127486.6</v>
      </c>
      <c r="K81" s="15">
        <v>-159.6</v>
      </c>
      <c r="L81" s="8">
        <f t="shared" si="21"/>
        <v>-230685.7</v>
      </c>
      <c r="M81" s="8">
        <f t="shared" si="15"/>
        <v>127327</v>
      </c>
      <c r="N81" s="8">
        <f t="shared" si="18"/>
        <v>35.564939456058404</v>
      </c>
      <c r="O81" s="8">
        <f t="shared" si="20"/>
        <v>77944.302290000007</v>
      </c>
      <c r="P81" s="8">
        <v>77944.302290000007</v>
      </c>
      <c r="Q81" s="8">
        <f t="shared" si="19"/>
        <v>21.771379141019302</v>
      </c>
      <c r="R81" s="8">
        <f t="shared" si="16"/>
        <v>61.21584761283939</v>
      </c>
      <c r="S81" s="8">
        <v>100</v>
      </c>
    </row>
    <row r="82" spans="1:19" ht="56.25" hidden="1" x14ac:dyDescent="0.25">
      <c r="A82" s="11" t="s">
        <v>9</v>
      </c>
      <c r="B82" s="8">
        <v>57553.7</v>
      </c>
      <c r="C82" s="8">
        <v>-330.5</v>
      </c>
      <c r="D82" s="8">
        <v>57223.199999999997</v>
      </c>
      <c r="E82" s="8">
        <v>588.79999999999995</v>
      </c>
      <c r="F82" s="8">
        <v>57812</v>
      </c>
      <c r="G82" s="9">
        <v>7988.9</v>
      </c>
      <c r="H82" s="8">
        <f t="shared" si="14"/>
        <v>65800.899999999994</v>
      </c>
      <c r="I82" s="8"/>
      <c r="J82" s="8">
        <v>65800.899999999994</v>
      </c>
      <c r="K82" s="15">
        <v>1656.7</v>
      </c>
      <c r="L82" s="8">
        <f t="shared" si="21"/>
        <v>9903.9</v>
      </c>
      <c r="M82" s="8">
        <f t="shared" si="15"/>
        <v>67457.599999999991</v>
      </c>
      <c r="N82" s="8">
        <f t="shared" si="18"/>
        <v>117.2081030411598</v>
      </c>
      <c r="O82" s="8">
        <f t="shared" si="20"/>
        <v>67531.880090452265</v>
      </c>
      <c r="P82" s="8">
        <v>67194.220690000002</v>
      </c>
      <c r="Q82" s="8">
        <f t="shared" si="19"/>
        <v>116.75047944788955</v>
      </c>
      <c r="R82" s="8">
        <f t="shared" si="16"/>
        <v>99.609563177462604</v>
      </c>
      <c r="S82" s="8">
        <v>99.5</v>
      </c>
    </row>
    <row r="83" spans="1:19" ht="75" hidden="1" x14ac:dyDescent="0.25">
      <c r="A83" s="11" t="s">
        <v>70</v>
      </c>
      <c r="B83" s="8">
        <v>1242969.1000000001</v>
      </c>
      <c r="C83" s="8">
        <v>156438.5</v>
      </c>
      <c r="D83" s="8">
        <v>1399407.6</v>
      </c>
      <c r="E83" s="8">
        <v>-2726.2</v>
      </c>
      <c r="F83" s="8">
        <v>1396681.4</v>
      </c>
      <c r="G83" s="9">
        <v>18035.3</v>
      </c>
      <c r="H83" s="8">
        <f t="shared" si="14"/>
        <v>1414716.7</v>
      </c>
      <c r="I83" s="8"/>
      <c r="J83" s="8">
        <v>1414716.7</v>
      </c>
      <c r="K83" s="15">
        <v>-504.5</v>
      </c>
      <c r="L83" s="8">
        <f t="shared" si="21"/>
        <v>171243.09999999998</v>
      </c>
      <c r="M83" s="8">
        <f t="shared" si="15"/>
        <v>1414212.2</v>
      </c>
      <c r="N83" s="8">
        <f t="shared" si="18"/>
        <v>113.77693942673233</v>
      </c>
      <c r="O83" s="8">
        <f t="shared" si="20"/>
        <v>1532130.854472362</v>
      </c>
      <c r="P83" s="8">
        <v>1524470.2002000001</v>
      </c>
      <c r="Q83" s="8">
        <f t="shared" si="19"/>
        <v>122.64747371435058</v>
      </c>
      <c r="R83" s="8">
        <f t="shared" si="16"/>
        <v>107.79642547278267</v>
      </c>
      <c r="S83" s="8">
        <v>99.5</v>
      </c>
    </row>
    <row r="84" spans="1:19" ht="37.5" hidden="1" x14ac:dyDescent="0.25">
      <c r="A84" s="11" t="s">
        <v>71</v>
      </c>
      <c r="B84" s="8"/>
      <c r="C84" s="8">
        <v>1500</v>
      </c>
      <c r="D84" s="8">
        <v>1500</v>
      </c>
      <c r="E84" s="8"/>
      <c r="F84" s="8">
        <v>1500</v>
      </c>
      <c r="G84" s="9"/>
      <c r="H84" s="8">
        <f t="shared" si="14"/>
        <v>1500</v>
      </c>
      <c r="I84" s="8"/>
      <c r="J84" s="8">
        <v>1500</v>
      </c>
      <c r="K84" s="15"/>
      <c r="L84" s="8">
        <f t="shared" si="21"/>
        <v>1500</v>
      </c>
      <c r="M84" s="8">
        <f t="shared" si="15"/>
        <v>1500</v>
      </c>
      <c r="N84" s="8"/>
      <c r="O84" s="8">
        <f t="shared" si="20"/>
        <v>1215.675</v>
      </c>
      <c r="P84" s="8">
        <v>1215.675</v>
      </c>
      <c r="Q84" s="8"/>
      <c r="R84" s="8">
        <f t="shared" si="16"/>
        <v>81.045000000000002</v>
      </c>
      <c r="S84" s="8">
        <v>100</v>
      </c>
    </row>
    <row r="85" spans="1:19" ht="59.25" hidden="1" customHeight="1" x14ac:dyDescent="0.25">
      <c r="A85" s="11" t="s">
        <v>72</v>
      </c>
      <c r="B85" s="8">
        <v>105104</v>
      </c>
      <c r="C85" s="8"/>
      <c r="D85" s="8">
        <v>105104</v>
      </c>
      <c r="E85" s="8"/>
      <c r="F85" s="8">
        <v>105104</v>
      </c>
      <c r="G85" s="9">
        <v>49500</v>
      </c>
      <c r="H85" s="8">
        <f t="shared" ref="H85:H116" si="22">F85+G85</f>
        <v>154604</v>
      </c>
      <c r="I85" s="8"/>
      <c r="J85" s="8">
        <v>154604</v>
      </c>
      <c r="K85" s="15">
        <v>-1610.7</v>
      </c>
      <c r="L85" s="8">
        <f t="shared" si="21"/>
        <v>47889.3</v>
      </c>
      <c r="M85" s="8">
        <f t="shared" ref="M85:M116" si="23">J85+K85</f>
        <v>152993.29999999999</v>
      </c>
      <c r="N85" s="8">
        <f t="shared" ref="N85:N101" si="24">M85/B85*100</f>
        <v>145.5637273557619</v>
      </c>
      <c r="O85" s="8">
        <f t="shared" si="20"/>
        <v>170742.08631016043</v>
      </c>
      <c r="P85" s="8">
        <v>159643.85070000001</v>
      </c>
      <c r="Q85" s="8">
        <f t="shared" ref="Q85:Q101" si="25">P85/B85*100</f>
        <v>151.89131783757043</v>
      </c>
      <c r="R85" s="8">
        <f t="shared" ref="R85:R116" si="26">P85/M85*100</f>
        <v>104.34695552027445</v>
      </c>
      <c r="S85" s="8">
        <v>93.5</v>
      </c>
    </row>
    <row r="86" spans="1:19" ht="38.25" hidden="1" thickBot="1" x14ac:dyDescent="0.3">
      <c r="A86" s="11" t="s">
        <v>73</v>
      </c>
      <c r="B86" s="8">
        <v>1631722.9</v>
      </c>
      <c r="C86" s="8">
        <v>77469.3</v>
      </c>
      <c r="D86" s="8">
        <v>1709192.2</v>
      </c>
      <c r="E86" s="8">
        <v>155904.79999999999</v>
      </c>
      <c r="F86" s="8">
        <v>1865097</v>
      </c>
      <c r="G86" s="9">
        <v>2710.8</v>
      </c>
      <c r="H86" s="8">
        <f t="shared" si="22"/>
        <v>1867807.8</v>
      </c>
      <c r="I86" s="8"/>
      <c r="J86" s="8">
        <v>1867807.8</v>
      </c>
      <c r="K86" s="15">
        <v>6145.6</v>
      </c>
      <c r="L86" s="8">
        <f t="shared" si="21"/>
        <v>242230.49999999997</v>
      </c>
      <c r="M86" s="8">
        <f t="shared" si="23"/>
        <v>1873953.4000000001</v>
      </c>
      <c r="N86" s="8">
        <f t="shared" si="24"/>
        <v>114.84507571720665</v>
      </c>
      <c r="O86" s="8">
        <f t="shared" si="20"/>
        <v>1816388.7858253459</v>
      </c>
      <c r="P86" s="8">
        <v>1705589.0698899999</v>
      </c>
      <c r="Q86" s="8">
        <f t="shared" si="25"/>
        <v>104.52688197793879</v>
      </c>
      <c r="R86" s="8">
        <f t="shared" si="26"/>
        <v>91.015554062870493</v>
      </c>
      <c r="S86" s="8">
        <v>93.9</v>
      </c>
    </row>
    <row r="87" spans="1:19" ht="108" customHeight="1" thickBot="1" x14ac:dyDescent="0.3">
      <c r="A87" s="28" t="s">
        <v>133</v>
      </c>
      <c r="B87" s="29">
        <v>1023781.6</v>
      </c>
      <c r="C87" s="29">
        <v>345993.4</v>
      </c>
      <c r="D87" s="29">
        <v>1369775</v>
      </c>
      <c r="E87" s="29">
        <v>285984.2</v>
      </c>
      <c r="F87" s="29">
        <v>1655759.2</v>
      </c>
      <c r="G87" s="29">
        <v>549106.19999999995</v>
      </c>
      <c r="H87" s="29">
        <f t="shared" si="22"/>
        <v>2204865.4</v>
      </c>
      <c r="I87" s="29"/>
      <c r="J87" s="29">
        <v>2204865.4</v>
      </c>
      <c r="K87" s="29">
        <v>-185326.8</v>
      </c>
      <c r="L87" s="29">
        <f t="shared" si="21"/>
        <v>995757</v>
      </c>
      <c r="M87" s="29">
        <f t="shared" si="23"/>
        <v>2019538.5999999999</v>
      </c>
      <c r="N87" s="29">
        <f t="shared" si="24"/>
        <v>197.26263882843762</v>
      </c>
      <c r="O87" s="29">
        <f t="shared" si="20"/>
        <v>2032041.6382014388</v>
      </c>
      <c r="P87" s="29">
        <v>1977176.51397</v>
      </c>
      <c r="Q87" s="29">
        <f t="shared" si="25"/>
        <v>193.12483384835204</v>
      </c>
      <c r="R87" s="30">
        <f t="shared" si="26"/>
        <v>97.902387900384781</v>
      </c>
      <c r="S87" s="30">
        <v>97.3</v>
      </c>
    </row>
    <row r="88" spans="1:19" ht="75" hidden="1" x14ac:dyDescent="0.25">
      <c r="A88" s="11" t="s">
        <v>75</v>
      </c>
      <c r="B88" s="8">
        <v>4910</v>
      </c>
      <c r="C88" s="8">
        <v>13910</v>
      </c>
      <c r="D88" s="8">
        <v>18820</v>
      </c>
      <c r="E88" s="8"/>
      <c r="F88" s="8">
        <v>18820</v>
      </c>
      <c r="G88" s="9">
        <v>7500</v>
      </c>
      <c r="H88" s="8">
        <f t="shared" si="22"/>
        <v>26320</v>
      </c>
      <c r="I88" s="8"/>
      <c r="J88" s="8">
        <v>26320</v>
      </c>
      <c r="K88" s="15">
        <v>10737</v>
      </c>
      <c r="L88" s="8">
        <f t="shared" si="21"/>
        <v>32147</v>
      </c>
      <c r="M88" s="8">
        <f t="shared" si="23"/>
        <v>37057</v>
      </c>
      <c r="N88" s="8">
        <f t="shared" si="24"/>
        <v>754.72505091649703</v>
      </c>
      <c r="O88" s="8">
        <f t="shared" si="20"/>
        <v>37061.675445445449</v>
      </c>
      <c r="P88" s="8">
        <v>37024.613770000004</v>
      </c>
      <c r="Q88" s="8">
        <f t="shared" si="25"/>
        <v>754.06545356415484</v>
      </c>
      <c r="R88" s="8">
        <f t="shared" si="26"/>
        <v>99.912604285290243</v>
      </c>
      <c r="S88" s="8">
        <v>99.9</v>
      </c>
    </row>
    <row r="89" spans="1:19" ht="56.25" hidden="1" x14ac:dyDescent="0.25">
      <c r="A89" s="11" t="s">
        <v>76</v>
      </c>
      <c r="B89" s="8">
        <v>250</v>
      </c>
      <c r="C89" s="8"/>
      <c r="D89" s="8">
        <v>250</v>
      </c>
      <c r="E89" s="8"/>
      <c r="F89" s="8">
        <v>250</v>
      </c>
      <c r="G89" s="9">
        <v>1000</v>
      </c>
      <c r="H89" s="8">
        <f t="shared" si="22"/>
        <v>1250</v>
      </c>
      <c r="I89" s="8"/>
      <c r="J89" s="8">
        <v>1250</v>
      </c>
      <c r="K89" s="15"/>
      <c r="L89" s="8">
        <f t="shared" si="21"/>
        <v>1000</v>
      </c>
      <c r="M89" s="8">
        <f t="shared" si="23"/>
        <v>1250</v>
      </c>
      <c r="N89" s="8">
        <f t="shared" si="24"/>
        <v>500</v>
      </c>
      <c r="O89" s="8">
        <f t="shared" si="20"/>
        <v>1150</v>
      </c>
      <c r="P89" s="8">
        <v>1150</v>
      </c>
      <c r="Q89" s="8">
        <f t="shared" si="25"/>
        <v>459.99999999999994</v>
      </c>
      <c r="R89" s="8">
        <f t="shared" si="26"/>
        <v>92</v>
      </c>
      <c r="S89" s="8">
        <v>100</v>
      </c>
    </row>
    <row r="90" spans="1:19" ht="57" hidden="1" thickBot="1" x14ac:dyDescent="0.3">
      <c r="A90" s="11" t="s">
        <v>77</v>
      </c>
      <c r="B90" s="8">
        <v>141781</v>
      </c>
      <c r="C90" s="8"/>
      <c r="D90" s="8">
        <v>141781</v>
      </c>
      <c r="E90" s="8"/>
      <c r="F90" s="8">
        <v>141781</v>
      </c>
      <c r="G90" s="9"/>
      <c r="H90" s="8">
        <f t="shared" si="22"/>
        <v>141781</v>
      </c>
      <c r="I90" s="8"/>
      <c r="J90" s="8">
        <v>141781</v>
      </c>
      <c r="K90" s="15">
        <v>-40000</v>
      </c>
      <c r="L90" s="8">
        <f t="shared" si="21"/>
        <v>-40000</v>
      </c>
      <c r="M90" s="8">
        <f t="shared" si="23"/>
        <v>101781</v>
      </c>
      <c r="N90" s="8">
        <f t="shared" si="24"/>
        <v>71.787475049548249</v>
      </c>
      <c r="O90" s="8">
        <f t="shared" si="20"/>
        <v>101781</v>
      </c>
      <c r="P90" s="8">
        <v>101781</v>
      </c>
      <c r="Q90" s="8">
        <f t="shared" si="25"/>
        <v>71.787475049548249</v>
      </c>
      <c r="R90" s="8">
        <f t="shared" si="26"/>
        <v>100</v>
      </c>
      <c r="S90" s="8">
        <v>100</v>
      </c>
    </row>
    <row r="91" spans="1:19" ht="106.5" customHeight="1" thickBot="1" x14ac:dyDescent="0.3">
      <c r="A91" s="28" t="s">
        <v>31</v>
      </c>
      <c r="B91" s="29">
        <v>308427.59999999998</v>
      </c>
      <c r="C91" s="29">
        <v>14699.8</v>
      </c>
      <c r="D91" s="29">
        <v>323127.40000000002</v>
      </c>
      <c r="E91" s="29">
        <v>10228.799999999999</v>
      </c>
      <c r="F91" s="29">
        <v>333356.2</v>
      </c>
      <c r="G91" s="29">
        <v>131011.1</v>
      </c>
      <c r="H91" s="29">
        <f t="shared" si="22"/>
        <v>464367.30000000005</v>
      </c>
      <c r="I91" s="29">
        <v>0</v>
      </c>
      <c r="J91" s="29">
        <v>464367.30000000005</v>
      </c>
      <c r="K91" s="29">
        <v>-5971.5</v>
      </c>
      <c r="L91" s="29">
        <f t="shared" si="21"/>
        <v>149968.20000000001</v>
      </c>
      <c r="M91" s="29">
        <f t="shared" si="23"/>
        <v>458395.80000000005</v>
      </c>
      <c r="N91" s="29">
        <f t="shared" si="24"/>
        <v>148.62346949494795</v>
      </c>
      <c r="O91" s="29">
        <f t="shared" si="20"/>
        <v>305557.72641606594</v>
      </c>
      <c r="P91" s="29">
        <v>296696.55235000001</v>
      </c>
      <c r="Q91" s="29">
        <f t="shared" si="25"/>
        <v>96.19649874070933</v>
      </c>
      <c r="R91" s="30">
        <f t="shared" si="26"/>
        <v>64.724971814750475</v>
      </c>
      <c r="S91" s="30">
        <v>97.1</v>
      </c>
    </row>
    <row r="92" spans="1:19" ht="37.5" hidden="1" x14ac:dyDescent="0.25">
      <c r="A92" s="11" t="s">
        <v>79</v>
      </c>
      <c r="B92" s="8">
        <v>301419</v>
      </c>
      <c r="C92" s="8">
        <v>156018.6</v>
      </c>
      <c r="D92" s="8">
        <v>457437.6</v>
      </c>
      <c r="E92" s="8">
        <v>161018.6</v>
      </c>
      <c r="F92" s="8">
        <v>618456.19999999995</v>
      </c>
      <c r="G92" s="9">
        <v>134763.9</v>
      </c>
      <c r="H92" s="8">
        <f t="shared" si="22"/>
        <v>753220.1</v>
      </c>
      <c r="I92" s="8"/>
      <c r="J92" s="8">
        <v>753220.1</v>
      </c>
      <c r="K92" s="15">
        <v>60865.599999999999</v>
      </c>
      <c r="L92" s="8">
        <f t="shared" si="21"/>
        <v>512666.69999999995</v>
      </c>
      <c r="M92" s="8">
        <f t="shared" si="23"/>
        <v>814085.7</v>
      </c>
      <c r="N92" s="8">
        <f t="shared" si="24"/>
        <v>270.08440078429027</v>
      </c>
      <c r="O92" s="8">
        <f t="shared" si="20"/>
        <v>814299.12272164947</v>
      </c>
      <c r="P92" s="8">
        <v>789870.14904000005</v>
      </c>
      <c r="Q92" s="8">
        <f t="shared" si="25"/>
        <v>262.05055057577658</v>
      </c>
      <c r="R92" s="8">
        <f t="shared" si="26"/>
        <v>97.025429760036332</v>
      </c>
      <c r="S92" s="8">
        <v>97</v>
      </c>
    </row>
    <row r="93" spans="1:19" ht="37.5" hidden="1" x14ac:dyDescent="0.25">
      <c r="A93" s="11" t="s">
        <v>80</v>
      </c>
      <c r="B93" s="8">
        <v>6202359.5999999996</v>
      </c>
      <c r="C93" s="8">
        <v>1454397.5</v>
      </c>
      <c r="D93" s="8">
        <v>7656757.0999999996</v>
      </c>
      <c r="E93" s="8">
        <v>-12161.7</v>
      </c>
      <c r="F93" s="8">
        <v>7644595.4000000004</v>
      </c>
      <c r="G93" s="9">
        <v>572283.30000000005</v>
      </c>
      <c r="H93" s="8">
        <f t="shared" si="22"/>
        <v>8216878.7000000002</v>
      </c>
      <c r="I93" s="8"/>
      <c r="J93" s="8">
        <v>8216878.7000000002</v>
      </c>
      <c r="K93" s="15">
        <v>-363528.2</v>
      </c>
      <c r="L93" s="8">
        <f t="shared" si="21"/>
        <v>1650990.9000000001</v>
      </c>
      <c r="M93" s="8">
        <f t="shared" si="23"/>
        <v>7853350.5</v>
      </c>
      <c r="N93" s="8">
        <f t="shared" si="24"/>
        <v>126.61875490095737</v>
      </c>
      <c r="O93" s="8">
        <f t="shared" si="20"/>
        <v>7850657.2834453769</v>
      </c>
      <c r="P93" s="8">
        <v>7473825.7338399999</v>
      </c>
      <c r="Q93" s="8">
        <f t="shared" si="25"/>
        <v>120.49971649241364</v>
      </c>
      <c r="R93" s="8">
        <f t="shared" si="26"/>
        <v>95.16735225099147</v>
      </c>
      <c r="S93" s="8">
        <v>95.2</v>
      </c>
    </row>
    <row r="94" spans="1:19" ht="56.25" hidden="1" x14ac:dyDescent="0.25">
      <c r="A94" s="11" t="s">
        <v>9</v>
      </c>
      <c r="B94" s="8">
        <v>37274.9</v>
      </c>
      <c r="C94" s="8">
        <v>60.2</v>
      </c>
      <c r="D94" s="8">
        <v>37335.1</v>
      </c>
      <c r="E94" s="8">
        <v>430.7</v>
      </c>
      <c r="F94" s="8">
        <v>37765.800000000003</v>
      </c>
      <c r="G94" s="9">
        <v>488.9</v>
      </c>
      <c r="H94" s="8">
        <f t="shared" si="22"/>
        <v>38254.700000000004</v>
      </c>
      <c r="I94" s="8"/>
      <c r="J94" s="8">
        <v>38254.700000000004</v>
      </c>
      <c r="K94" s="15">
        <v>-365.7</v>
      </c>
      <c r="L94" s="8">
        <f t="shared" si="21"/>
        <v>614.09999999999991</v>
      </c>
      <c r="M94" s="8">
        <f t="shared" si="23"/>
        <v>37889.000000000007</v>
      </c>
      <c r="N94" s="8">
        <f t="shared" si="24"/>
        <v>101.64748932928059</v>
      </c>
      <c r="O94" s="8">
        <f t="shared" si="20"/>
        <v>38060.121457489877</v>
      </c>
      <c r="P94" s="8">
        <v>37603.4</v>
      </c>
      <c r="Q94" s="8">
        <f t="shared" si="25"/>
        <v>100.88129009065081</v>
      </c>
      <c r="R94" s="8">
        <f t="shared" si="26"/>
        <v>99.246219219298453</v>
      </c>
      <c r="S94" s="8">
        <v>98.8</v>
      </c>
    </row>
    <row r="95" spans="1:19" ht="39" hidden="1" customHeight="1" thickBot="1" x14ac:dyDescent="0.3">
      <c r="A95" s="11" t="s">
        <v>81</v>
      </c>
      <c r="B95" s="8">
        <v>170942.2</v>
      </c>
      <c r="C95" s="8">
        <v>353070</v>
      </c>
      <c r="D95" s="8">
        <v>524012.2</v>
      </c>
      <c r="E95" s="8">
        <v>12161.7</v>
      </c>
      <c r="F95" s="8">
        <v>536173.9</v>
      </c>
      <c r="G95" s="9">
        <v>-72091.399999999994</v>
      </c>
      <c r="H95" s="8">
        <f t="shared" si="22"/>
        <v>464082.5</v>
      </c>
      <c r="I95" s="8"/>
      <c r="J95" s="8">
        <v>464082.5</v>
      </c>
      <c r="K95" s="15">
        <v>-22634.9</v>
      </c>
      <c r="L95" s="8">
        <f t="shared" si="21"/>
        <v>270505.40000000002</v>
      </c>
      <c r="M95" s="8">
        <f t="shared" si="23"/>
        <v>441447.6</v>
      </c>
      <c r="N95" s="8">
        <f t="shared" si="24"/>
        <v>258.24378064632373</v>
      </c>
      <c r="O95" s="8">
        <f t="shared" si="20"/>
        <v>441272.16817357513</v>
      </c>
      <c r="P95" s="8">
        <v>340662.11382999999</v>
      </c>
      <c r="Q95" s="8">
        <f t="shared" si="25"/>
        <v>199.28497107794328</v>
      </c>
      <c r="R95" s="8">
        <f t="shared" si="26"/>
        <v>77.169320623784117</v>
      </c>
      <c r="S95" s="8">
        <v>77.2</v>
      </c>
    </row>
    <row r="96" spans="1:19" ht="108.75" customHeight="1" thickBot="1" x14ac:dyDescent="0.3">
      <c r="A96" s="28" t="s">
        <v>145</v>
      </c>
      <c r="B96" s="29">
        <v>54108.5</v>
      </c>
      <c r="C96" s="29">
        <v>10076</v>
      </c>
      <c r="D96" s="29">
        <v>64184.5</v>
      </c>
      <c r="E96" s="29"/>
      <c r="F96" s="29">
        <v>64184.5</v>
      </c>
      <c r="G96" s="29">
        <v>10519</v>
      </c>
      <c r="H96" s="29">
        <f t="shared" si="22"/>
        <v>74703.5</v>
      </c>
      <c r="I96" s="29"/>
      <c r="J96" s="29">
        <v>74703.5</v>
      </c>
      <c r="K96" s="29">
        <v>-5750</v>
      </c>
      <c r="L96" s="29">
        <f t="shared" si="21"/>
        <v>14845</v>
      </c>
      <c r="M96" s="29">
        <f t="shared" si="23"/>
        <v>68953.5</v>
      </c>
      <c r="N96" s="29">
        <f t="shared" si="24"/>
        <v>127.43561547631148</v>
      </c>
      <c r="O96" s="29">
        <f t="shared" si="20"/>
        <v>68929.898043254376</v>
      </c>
      <c r="P96" s="29">
        <v>66930.930999999997</v>
      </c>
      <c r="Q96" s="29">
        <f t="shared" si="25"/>
        <v>123.69762791428333</v>
      </c>
      <c r="R96" s="30">
        <f t="shared" si="26"/>
        <v>97.066763833598003</v>
      </c>
      <c r="S96" s="30">
        <v>97.1</v>
      </c>
    </row>
    <row r="97" spans="1:19" ht="81" hidden="1" customHeight="1" x14ac:dyDescent="0.25">
      <c r="A97" s="11" t="s">
        <v>83</v>
      </c>
      <c r="B97" s="8">
        <v>213243.3</v>
      </c>
      <c r="C97" s="8">
        <v>181656.6</v>
      </c>
      <c r="D97" s="8">
        <v>394899.9</v>
      </c>
      <c r="E97" s="8">
        <v>30707.1</v>
      </c>
      <c r="F97" s="8">
        <v>425607</v>
      </c>
      <c r="G97" s="9">
        <v>137056.79999999999</v>
      </c>
      <c r="H97" s="8">
        <f t="shared" si="22"/>
        <v>562663.80000000005</v>
      </c>
      <c r="I97" s="8"/>
      <c r="J97" s="8">
        <v>562663.80000000005</v>
      </c>
      <c r="K97" s="15">
        <v>-9800.5</v>
      </c>
      <c r="L97" s="8">
        <f t="shared" si="21"/>
        <v>339620</v>
      </c>
      <c r="M97" s="8">
        <f t="shared" si="23"/>
        <v>552863.30000000005</v>
      </c>
      <c r="N97" s="8">
        <f t="shared" si="24"/>
        <v>259.26408942273923</v>
      </c>
      <c r="O97" s="8">
        <f t="shared" si="20"/>
        <v>545171.86028235289</v>
      </c>
      <c r="P97" s="8">
        <v>463396.08123999997</v>
      </c>
      <c r="Q97" s="8">
        <f t="shared" si="25"/>
        <v>217.30862411151955</v>
      </c>
      <c r="R97" s="8">
        <f t="shared" si="26"/>
        <v>83.81747915623987</v>
      </c>
      <c r="S97" s="8">
        <v>85</v>
      </c>
    </row>
    <row r="98" spans="1:19" ht="150" hidden="1" x14ac:dyDescent="0.25">
      <c r="A98" s="11" t="s">
        <v>84</v>
      </c>
      <c r="B98" s="8">
        <v>35581.800000000003</v>
      </c>
      <c r="C98" s="8"/>
      <c r="D98" s="8">
        <v>35581.800000000003</v>
      </c>
      <c r="E98" s="8">
        <v>973.2</v>
      </c>
      <c r="F98" s="8">
        <v>36555</v>
      </c>
      <c r="G98" s="9">
        <v>21390.7</v>
      </c>
      <c r="H98" s="8">
        <f t="shared" si="22"/>
        <v>57945.7</v>
      </c>
      <c r="I98" s="8"/>
      <c r="J98" s="8">
        <v>57945.7</v>
      </c>
      <c r="K98" s="15"/>
      <c r="L98" s="8">
        <f t="shared" si="21"/>
        <v>22363.9</v>
      </c>
      <c r="M98" s="8">
        <f t="shared" si="23"/>
        <v>57945.7</v>
      </c>
      <c r="N98" s="8">
        <f t="shared" si="24"/>
        <v>162.8520760613572</v>
      </c>
      <c r="O98" s="8">
        <f t="shared" si="20"/>
        <v>52501.2</v>
      </c>
      <c r="P98" s="8">
        <v>52501.2</v>
      </c>
      <c r="Q98" s="8">
        <f t="shared" si="25"/>
        <v>147.55071412913341</v>
      </c>
      <c r="R98" s="8">
        <f t="shared" si="26"/>
        <v>90.604134560459187</v>
      </c>
      <c r="S98" s="8">
        <v>100</v>
      </c>
    </row>
    <row r="99" spans="1:19" ht="48" hidden="1" customHeight="1" x14ac:dyDescent="0.25">
      <c r="A99" s="11" t="s">
        <v>9</v>
      </c>
      <c r="B99" s="8">
        <v>33066.9</v>
      </c>
      <c r="C99" s="8">
        <v>-340</v>
      </c>
      <c r="D99" s="8">
        <v>32726.9</v>
      </c>
      <c r="E99" s="8">
        <v>1008.1</v>
      </c>
      <c r="F99" s="8">
        <v>33735</v>
      </c>
      <c r="G99" s="9">
        <v>1338.1</v>
      </c>
      <c r="H99" s="8">
        <f t="shared" si="22"/>
        <v>35073.1</v>
      </c>
      <c r="I99" s="8"/>
      <c r="J99" s="8">
        <v>35073.1</v>
      </c>
      <c r="K99" s="15"/>
      <c r="L99" s="8">
        <f t="shared" si="21"/>
        <v>2006.1999999999998</v>
      </c>
      <c r="M99" s="8">
        <f t="shared" si="23"/>
        <v>35073.1</v>
      </c>
      <c r="N99" s="8">
        <f t="shared" si="24"/>
        <v>106.06709428461694</v>
      </c>
      <c r="O99" s="8">
        <f t="shared" si="20"/>
        <v>35241.375165829144</v>
      </c>
      <c r="P99" s="8">
        <v>35065.168290000001</v>
      </c>
      <c r="Q99" s="8">
        <f t="shared" si="25"/>
        <v>106.04310742766936</v>
      </c>
      <c r="R99" s="8">
        <f t="shared" si="26"/>
        <v>99.977385204045277</v>
      </c>
      <c r="S99" s="8">
        <v>99.5</v>
      </c>
    </row>
    <row r="100" spans="1:19" ht="48" hidden="1" customHeight="1" thickBot="1" x14ac:dyDescent="0.3">
      <c r="A100" s="11" t="s">
        <v>85</v>
      </c>
      <c r="B100" s="8">
        <v>16533.7</v>
      </c>
      <c r="C100" s="8"/>
      <c r="D100" s="8">
        <v>16533.7</v>
      </c>
      <c r="E100" s="8"/>
      <c r="F100" s="8">
        <v>16533.7</v>
      </c>
      <c r="G100" s="10"/>
      <c r="H100" s="8">
        <f t="shared" si="22"/>
        <v>16533.7</v>
      </c>
      <c r="I100" s="8"/>
      <c r="J100" s="8">
        <v>16533.7</v>
      </c>
      <c r="K100" s="15"/>
      <c r="L100" s="8"/>
      <c r="M100" s="8">
        <f t="shared" si="23"/>
        <v>16533.7</v>
      </c>
      <c r="N100" s="8">
        <f t="shared" si="24"/>
        <v>100</v>
      </c>
      <c r="O100" s="8">
        <f t="shared" si="20"/>
        <v>15958.400968718466</v>
      </c>
      <c r="P100" s="8">
        <v>15814.77536</v>
      </c>
      <c r="Q100" s="8">
        <f t="shared" si="25"/>
        <v>95.651761916570393</v>
      </c>
      <c r="R100" s="8">
        <f t="shared" si="26"/>
        <v>95.651761916570393</v>
      </c>
      <c r="S100" s="8">
        <v>99.1</v>
      </c>
    </row>
    <row r="101" spans="1:19" ht="92.25" customHeight="1" thickBot="1" x14ac:dyDescent="0.3">
      <c r="A101" s="28" t="s">
        <v>13</v>
      </c>
      <c r="B101" s="29">
        <v>530460.5</v>
      </c>
      <c r="C101" s="29"/>
      <c r="D101" s="29">
        <v>530460.5</v>
      </c>
      <c r="E101" s="29">
        <v>88500</v>
      </c>
      <c r="F101" s="29">
        <v>618960.5</v>
      </c>
      <c r="G101" s="29">
        <v>75000</v>
      </c>
      <c r="H101" s="29">
        <f t="shared" si="22"/>
        <v>693960.5</v>
      </c>
      <c r="I101" s="29"/>
      <c r="J101" s="29">
        <v>693960.5</v>
      </c>
      <c r="K101" s="29">
        <v>6059.4</v>
      </c>
      <c r="L101" s="29">
        <f t="shared" ref="L101:L116" si="27">C101+E101+G101+I101+K101</f>
        <v>169559.4</v>
      </c>
      <c r="M101" s="29">
        <f t="shared" si="23"/>
        <v>700019.9</v>
      </c>
      <c r="N101" s="29">
        <f t="shared" si="24"/>
        <v>131.96456663597007</v>
      </c>
      <c r="O101" s="29">
        <f t="shared" ref="O101:O132" si="28">P101*100/S101</f>
        <v>699686.08987577632</v>
      </c>
      <c r="P101" s="29">
        <v>675896.76281999995</v>
      </c>
      <c r="Q101" s="29">
        <f t="shared" si="25"/>
        <v>127.4169825689189</v>
      </c>
      <c r="R101" s="30">
        <f t="shared" si="26"/>
        <v>96.553935512404706</v>
      </c>
      <c r="S101" s="30">
        <v>96.6</v>
      </c>
    </row>
    <row r="102" spans="1:19" ht="58.5" hidden="1" customHeight="1" x14ac:dyDescent="0.25">
      <c r="A102" s="11" t="s">
        <v>87</v>
      </c>
      <c r="B102" s="8"/>
      <c r="C102" s="8">
        <v>5000</v>
      </c>
      <c r="D102" s="8">
        <v>5000</v>
      </c>
      <c r="E102" s="8"/>
      <c r="F102" s="8">
        <v>5000</v>
      </c>
      <c r="G102" s="9">
        <v>98</v>
      </c>
      <c r="H102" s="8">
        <f t="shared" si="22"/>
        <v>5098</v>
      </c>
      <c r="I102" s="8"/>
      <c r="J102" s="8">
        <v>5098</v>
      </c>
      <c r="K102" s="15"/>
      <c r="L102" s="8">
        <f t="shared" si="27"/>
        <v>5098</v>
      </c>
      <c r="M102" s="8">
        <f t="shared" si="23"/>
        <v>5098</v>
      </c>
      <c r="N102" s="8"/>
      <c r="O102" s="8">
        <f t="shared" si="28"/>
        <v>5098</v>
      </c>
      <c r="P102" s="8">
        <v>5098</v>
      </c>
      <c r="Q102" s="8"/>
      <c r="R102" s="8">
        <f t="shared" si="26"/>
        <v>100</v>
      </c>
      <c r="S102" s="8">
        <v>100</v>
      </c>
    </row>
    <row r="103" spans="1:19" ht="60.75" hidden="1" customHeight="1" x14ac:dyDescent="0.25">
      <c r="A103" s="11" t="s">
        <v>88</v>
      </c>
      <c r="B103" s="8">
        <v>20884.5</v>
      </c>
      <c r="C103" s="8">
        <v>-5059.1000000000004</v>
      </c>
      <c r="D103" s="8">
        <v>15825.4</v>
      </c>
      <c r="E103" s="8">
        <v>-1502.5</v>
      </c>
      <c r="F103" s="8">
        <v>14322.9</v>
      </c>
      <c r="G103" s="9">
        <v>-495.5</v>
      </c>
      <c r="H103" s="8">
        <f t="shared" si="22"/>
        <v>13827.4</v>
      </c>
      <c r="I103" s="8"/>
      <c r="J103" s="8">
        <v>13827.4</v>
      </c>
      <c r="K103" s="15">
        <v>-2268.6999999999998</v>
      </c>
      <c r="L103" s="8">
        <f t="shared" si="27"/>
        <v>-9325.7999999999993</v>
      </c>
      <c r="M103" s="8">
        <f t="shared" si="23"/>
        <v>11558.7</v>
      </c>
      <c r="N103" s="8">
        <f t="shared" ref="N103:N123" si="29">M103/B103*100</f>
        <v>55.345830639948289</v>
      </c>
      <c r="O103" s="8">
        <f t="shared" si="28"/>
        <v>10431.889101338431</v>
      </c>
      <c r="P103" s="8">
        <v>5455.8779999999997</v>
      </c>
      <c r="Q103" s="8">
        <f t="shared" ref="Q103:Q123" si="30">P103/B103*100</f>
        <v>26.124053724053724</v>
      </c>
      <c r="R103" s="8">
        <f t="shared" si="26"/>
        <v>47.201484596018581</v>
      </c>
      <c r="S103" s="8">
        <v>52.3</v>
      </c>
    </row>
    <row r="104" spans="1:19" ht="63.75" hidden="1" customHeight="1" x14ac:dyDescent="0.25">
      <c r="A104" s="11" t="s">
        <v>9</v>
      </c>
      <c r="B104" s="8">
        <v>38973.5</v>
      </c>
      <c r="C104" s="8"/>
      <c r="D104" s="8">
        <v>38973.5</v>
      </c>
      <c r="E104" s="8">
        <v>199</v>
      </c>
      <c r="F104" s="8">
        <v>39172.5</v>
      </c>
      <c r="G104" s="9">
        <v>344.3</v>
      </c>
      <c r="H104" s="8">
        <f t="shared" si="22"/>
        <v>39516.800000000003</v>
      </c>
      <c r="I104" s="8"/>
      <c r="J104" s="8">
        <v>39516.800000000003</v>
      </c>
      <c r="K104" s="15">
        <v>-2326.4</v>
      </c>
      <c r="L104" s="8">
        <f t="shared" si="27"/>
        <v>-1783.1000000000001</v>
      </c>
      <c r="M104" s="8">
        <f t="shared" si="23"/>
        <v>37190.400000000001</v>
      </c>
      <c r="N104" s="8">
        <f t="shared" si="29"/>
        <v>95.424839955354273</v>
      </c>
      <c r="O104" s="8">
        <f t="shared" si="28"/>
        <v>39597.725151209677</v>
      </c>
      <c r="P104" s="8">
        <v>39280.943350000001</v>
      </c>
      <c r="Q104" s="8">
        <f t="shared" si="30"/>
        <v>100.78885229707366</v>
      </c>
      <c r="R104" s="8">
        <f t="shared" si="26"/>
        <v>105.62119081806058</v>
      </c>
      <c r="S104" s="8">
        <v>99.2</v>
      </c>
    </row>
    <row r="105" spans="1:19" ht="61.5" hidden="1" customHeight="1" thickBot="1" x14ac:dyDescent="0.3">
      <c r="A105" s="11" t="s">
        <v>89</v>
      </c>
      <c r="B105" s="8">
        <v>27905.4</v>
      </c>
      <c r="C105" s="8">
        <v>-1112</v>
      </c>
      <c r="D105" s="8">
        <v>26793.4</v>
      </c>
      <c r="E105" s="8"/>
      <c r="F105" s="8">
        <v>26793.4</v>
      </c>
      <c r="G105" s="9">
        <v>1987.1</v>
      </c>
      <c r="H105" s="8">
        <f t="shared" si="22"/>
        <v>28780.5</v>
      </c>
      <c r="I105" s="8"/>
      <c r="J105" s="8">
        <v>28780.5</v>
      </c>
      <c r="K105" s="15"/>
      <c r="L105" s="8">
        <f t="shared" si="27"/>
        <v>875.09999999999991</v>
      </c>
      <c r="M105" s="8">
        <f t="shared" si="23"/>
        <v>28780.5</v>
      </c>
      <c r="N105" s="8">
        <f t="shared" si="29"/>
        <v>103.13595218129822</v>
      </c>
      <c r="O105" s="8">
        <f t="shared" si="28"/>
        <v>26153.102330000002</v>
      </c>
      <c r="P105" s="8">
        <v>26153.102330000002</v>
      </c>
      <c r="Q105" s="8">
        <f t="shared" si="30"/>
        <v>93.720578561855419</v>
      </c>
      <c r="R105" s="8">
        <f t="shared" si="26"/>
        <v>90.870910269105821</v>
      </c>
      <c r="S105" s="8">
        <v>100</v>
      </c>
    </row>
    <row r="106" spans="1:19" ht="89.25" customHeight="1" thickBot="1" x14ac:dyDescent="0.3">
      <c r="A106" s="28" t="s">
        <v>61</v>
      </c>
      <c r="B106" s="29">
        <v>4051298.8</v>
      </c>
      <c r="C106" s="29">
        <v>81604.800000000003</v>
      </c>
      <c r="D106" s="29">
        <v>4132903.6</v>
      </c>
      <c r="E106" s="29">
        <v>156992.70000000001</v>
      </c>
      <c r="F106" s="29">
        <v>4289896.3</v>
      </c>
      <c r="G106" s="29">
        <v>97278.399999999994</v>
      </c>
      <c r="H106" s="29">
        <f t="shared" si="22"/>
        <v>4387174.7</v>
      </c>
      <c r="I106" s="29"/>
      <c r="J106" s="29">
        <v>4387174.7</v>
      </c>
      <c r="K106" s="29">
        <v>2337.6</v>
      </c>
      <c r="L106" s="29">
        <f t="shared" si="27"/>
        <v>338213.5</v>
      </c>
      <c r="M106" s="29">
        <f t="shared" si="23"/>
        <v>4389512.3</v>
      </c>
      <c r="N106" s="29">
        <f t="shared" si="29"/>
        <v>108.34827339815074</v>
      </c>
      <c r="O106" s="29">
        <f t="shared" si="28"/>
        <v>4411149.981815353</v>
      </c>
      <c r="P106" s="29">
        <v>4252348.5824700007</v>
      </c>
      <c r="Q106" s="29">
        <f t="shared" si="30"/>
        <v>104.96260069659638</v>
      </c>
      <c r="R106" s="30">
        <f t="shared" si="26"/>
        <v>96.875194596675371</v>
      </c>
      <c r="S106" s="30">
        <v>96.4</v>
      </c>
    </row>
    <row r="107" spans="1:19" ht="56.25" hidden="1" x14ac:dyDescent="0.25">
      <c r="A107" s="11" t="s">
        <v>91</v>
      </c>
      <c r="B107" s="8">
        <v>223615.9</v>
      </c>
      <c r="C107" s="8">
        <v>39349.599999999999</v>
      </c>
      <c r="D107" s="8">
        <v>262965.5</v>
      </c>
      <c r="E107" s="8">
        <v>33475.199999999997</v>
      </c>
      <c r="F107" s="8">
        <v>296440.7</v>
      </c>
      <c r="G107" s="9">
        <v>21113.4</v>
      </c>
      <c r="H107" s="8">
        <f t="shared" si="22"/>
        <v>317554.10000000003</v>
      </c>
      <c r="I107" s="8"/>
      <c r="J107" s="8">
        <v>317554.10000000003</v>
      </c>
      <c r="K107" s="15">
        <v>-10619.4</v>
      </c>
      <c r="L107" s="8">
        <f t="shared" si="27"/>
        <v>83318.799999999988</v>
      </c>
      <c r="M107" s="8">
        <f t="shared" si="23"/>
        <v>306934.7</v>
      </c>
      <c r="N107" s="8">
        <f t="shared" si="29"/>
        <v>137.25978340538398</v>
      </c>
      <c r="O107" s="8">
        <f t="shared" si="28"/>
        <v>309484.92200442968</v>
      </c>
      <c r="P107" s="8">
        <v>279464.88456999999</v>
      </c>
      <c r="Q107" s="8">
        <f t="shared" si="30"/>
        <v>124.97540853311415</v>
      </c>
      <c r="R107" s="8">
        <f t="shared" si="26"/>
        <v>91.050273745523072</v>
      </c>
      <c r="S107" s="8">
        <v>90.3</v>
      </c>
    </row>
    <row r="108" spans="1:19" ht="81" hidden="1" customHeight="1" x14ac:dyDescent="0.25">
      <c r="A108" s="11" t="s">
        <v>92</v>
      </c>
      <c r="B108" s="8">
        <v>235208.3</v>
      </c>
      <c r="C108" s="8">
        <v>299614</v>
      </c>
      <c r="D108" s="8">
        <v>534822.30000000005</v>
      </c>
      <c r="E108" s="8">
        <v>163975.5</v>
      </c>
      <c r="F108" s="8">
        <v>698797.8</v>
      </c>
      <c r="G108" s="9">
        <v>367700.1</v>
      </c>
      <c r="H108" s="8">
        <f t="shared" si="22"/>
        <v>1066497.8999999999</v>
      </c>
      <c r="I108" s="8">
        <v>-9696.2000000000007</v>
      </c>
      <c r="J108" s="8">
        <v>1056801.7</v>
      </c>
      <c r="K108" s="15">
        <v>352204.9</v>
      </c>
      <c r="L108" s="8">
        <f t="shared" si="27"/>
        <v>1173798.3</v>
      </c>
      <c r="M108" s="8">
        <f t="shared" si="23"/>
        <v>1409006.6</v>
      </c>
      <c r="N108" s="8">
        <f t="shared" si="29"/>
        <v>599.0462921589077</v>
      </c>
      <c r="O108" s="8" t="e">
        <f t="shared" si="28"/>
        <v>#DIV/0!</v>
      </c>
      <c r="P108" s="8">
        <v>0</v>
      </c>
      <c r="Q108" s="8">
        <f t="shared" si="30"/>
        <v>0</v>
      </c>
      <c r="R108" s="8">
        <f t="shared" si="26"/>
        <v>0</v>
      </c>
      <c r="S108" s="8"/>
    </row>
    <row r="109" spans="1:19" ht="56.25" hidden="1" x14ac:dyDescent="0.25">
      <c r="A109" s="11" t="s">
        <v>93</v>
      </c>
      <c r="B109" s="8">
        <v>1589271.1</v>
      </c>
      <c r="C109" s="8"/>
      <c r="D109" s="8">
        <v>1589271.1</v>
      </c>
      <c r="E109" s="8">
        <v>555700</v>
      </c>
      <c r="F109" s="8">
        <v>2144971.1</v>
      </c>
      <c r="G109" s="9">
        <v>227800</v>
      </c>
      <c r="H109" s="8">
        <f t="shared" si="22"/>
        <v>2372771.1</v>
      </c>
      <c r="I109" s="8"/>
      <c r="J109" s="8">
        <v>2372771.1</v>
      </c>
      <c r="K109" s="15"/>
      <c r="L109" s="8">
        <f t="shared" si="27"/>
        <v>783500</v>
      </c>
      <c r="M109" s="8">
        <f t="shared" si="23"/>
        <v>2372771.1</v>
      </c>
      <c r="N109" s="8">
        <f t="shared" si="29"/>
        <v>149.29932973675795</v>
      </c>
      <c r="O109" s="8">
        <f t="shared" si="28"/>
        <v>2391809.2575434782</v>
      </c>
      <c r="P109" s="8">
        <v>2200464.51694</v>
      </c>
      <c r="Q109" s="8">
        <f t="shared" si="30"/>
        <v>138.45746751073494</v>
      </c>
      <c r="R109" s="8">
        <f t="shared" si="26"/>
        <v>92.738170864437791</v>
      </c>
      <c r="S109" s="8">
        <v>92</v>
      </c>
    </row>
    <row r="110" spans="1:19" ht="121.5" hidden="1" customHeight="1" x14ac:dyDescent="0.25">
      <c r="A110" s="11" t="s">
        <v>94</v>
      </c>
      <c r="B110" s="8">
        <v>3295732</v>
      </c>
      <c r="C110" s="8">
        <v>256356</v>
      </c>
      <c r="D110" s="8">
        <v>3552088</v>
      </c>
      <c r="E110" s="8">
        <v>720188.8</v>
      </c>
      <c r="F110" s="8">
        <v>4272276.8</v>
      </c>
      <c r="G110" s="9">
        <v>857785.8</v>
      </c>
      <c r="H110" s="8">
        <f t="shared" si="22"/>
        <v>5130062.5999999996</v>
      </c>
      <c r="I110" s="8">
        <v>93132.1</v>
      </c>
      <c r="J110" s="8">
        <v>5223194.6999999993</v>
      </c>
      <c r="K110" s="15">
        <v>145461</v>
      </c>
      <c r="L110" s="8">
        <f t="shared" si="27"/>
        <v>2072923.7000000002</v>
      </c>
      <c r="M110" s="8">
        <f t="shared" si="23"/>
        <v>5368655.6999999993</v>
      </c>
      <c r="N110" s="8">
        <f t="shared" si="29"/>
        <v>162.89721676398443</v>
      </c>
      <c r="O110" s="8">
        <f t="shared" si="28"/>
        <v>5375288.8095190376</v>
      </c>
      <c r="P110" s="8">
        <v>5364538.2318999991</v>
      </c>
      <c r="Q110" s="8">
        <f t="shared" si="30"/>
        <v>162.77228342292392</v>
      </c>
      <c r="R110" s="8">
        <f t="shared" si="26"/>
        <v>99.923305417033916</v>
      </c>
      <c r="S110" s="8">
        <v>99.8</v>
      </c>
    </row>
    <row r="111" spans="1:19" ht="56.25" hidden="1" x14ac:dyDescent="0.25">
      <c r="A111" s="11" t="s">
        <v>9</v>
      </c>
      <c r="B111" s="8">
        <v>100824.5</v>
      </c>
      <c r="C111" s="8"/>
      <c r="D111" s="8">
        <v>100824.5</v>
      </c>
      <c r="E111" s="8">
        <v>1425</v>
      </c>
      <c r="F111" s="8">
        <v>102249.5</v>
      </c>
      <c r="G111" s="9">
        <v>449.7</v>
      </c>
      <c r="H111" s="8">
        <f t="shared" si="22"/>
        <v>102699.2</v>
      </c>
      <c r="I111" s="8"/>
      <c r="J111" s="8">
        <v>102699.2</v>
      </c>
      <c r="K111" s="15">
        <v>3572.1</v>
      </c>
      <c r="L111" s="8">
        <f t="shared" si="27"/>
        <v>5446.8</v>
      </c>
      <c r="M111" s="8">
        <f t="shared" si="23"/>
        <v>106271.3</v>
      </c>
      <c r="N111" s="8">
        <f t="shared" si="29"/>
        <v>105.40225837965971</v>
      </c>
      <c r="O111" s="8">
        <f t="shared" si="28"/>
        <v>106115.88749490834</v>
      </c>
      <c r="P111" s="8">
        <v>104205.80151999999</v>
      </c>
      <c r="Q111" s="8">
        <f t="shared" si="30"/>
        <v>103.353650670224</v>
      </c>
      <c r="R111" s="8">
        <f t="shared" si="26"/>
        <v>98.056391067014331</v>
      </c>
      <c r="S111" s="8">
        <v>98.2</v>
      </c>
    </row>
    <row r="112" spans="1:19" ht="57.75" hidden="1" customHeight="1" thickBot="1" x14ac:dyDescent="0.3">
      <c r="A112" s="11" t="s">
        <v>95</v>
      </c>
      <c r="B112" s="8">
        <v>112604.8</v>
      </c>
      <c r="C112" s="8"/>
      <c r="D112" s="8">
        <v>112604.8</v>
      </c>
      <c r="E112" s="8">
        <v>-416.7</v>
      </c>
      <c r="F112" s="8">
        <v>112188.1</v>
      </c>
      <c r="G112" s="9">
        <v>-14264.7</v>
      </c>
      <c r="H112" s="8">
        <f t="shared" si="22"/>
        <v>97923.400000000009</v>
      </c>
      <c r="I112" s="8"/>
      <c r="J112" s="8">
        <v>97923.400000000009</v>
      </c>
      <c r="K112" s="15">
        <v>-650</v>
      </c>
      <c r="L112" s="8">
        <f t="shared" si="27"/>
        <v>-15331.400000000001</v>
      </c>
      <c r="M112" s="8">
        <f t="shared" si="23"/>
        <v>97273.400000000009</v>
      </c>
      <c r="N112" s="8">
        <f t="shared" si="29"/>
        <v>86.38477222995823</v>
      </c>
      <c r="O112" s="8">
        <f t="shared" si="28"/>
        <v>97203.732550200817</v>
      </c>
      <c r="P112" s="8">
        <v>96814.917619999993</v>
      </c>
      <c r="Q112" s="8">
        <f t="shared" si="30"/>
        <v>85.977611629344381</v>
      </c>
      <c r="R112" s="8">
        <f t="shared" si="26"/>
        <v>99.528666233523239</v>
      </c>
      <c r="S112" s="8">
        <v>99.6</v>
      </c>
    </row>
    <row r="113" spans="1:19" ht="189" customHeight="1" thickBot="1" x14ac:dyDescent="0.3">
      <c r="A113" s="28" t="s">
        <v>96</v>
      </c>
      <c r="B113" s="29">
        <v>575970.69999999995</v>
      </c>
      <c r="C113" s="29">
        <v>21546</v>
      </c>
      <c r="D113" s="29">
        <v>597516.69999999995</v>
      </c>
      <c r="E113" s="29">
        <v>9579.2999999999993</v>
      </c>
      <c r="F113" s="29">
        <v>607096</v>
      </c>
      <c r="G113" s="29">
        <v>101547.7</v>
      </c>
      <c r="H113" s="29">
        <f t="shared" si="22"/>
        <v>708643.7</v>
      </c>
      <c r="I113" s="29"/>
      <c r="J113" s="29">
        <v>708643.7</v>
      </c>
      <c r="K113" s="29">
        <v>-15090.9</v>
      </c>
      <c r="L113" s="29">
        <f t="shared" si="27"/>
        <v>117582.1</v>
      </c>
      <c r="M113" s="29">
        <f t="shared" si="23"/>
        <v>693552.79999999993</v>
      </c>
      <c r="N113" s="29">
        <f t="shared" si="29"/>
        <v>120.41459747865646</v>
      </c>
      <c r="O113" s="29">
        <f t="shared" si="28"/>
        <v>692001.088599585</v>
      </c>
      <c r="P113" s="29">
        <v>667089.04940999998</v>
      </c>
      <c r="Q113" s="29">
        <f t="shared" si="30"/>
        <v>115.81996261441772</v>
      </c>
      <c r="R113" s="30">
        <f t="shared" si="26"/>
        <v>96.184320704926876</v>
      </c>
      <c r="S113" s="30">
        <v>96.4</v>
      </c>
    </row>
    <row r="114" spans="1:19" ht="37.5" hidden="1" x14ac:dyDescent="0.25">
      <c r="A114" s="11" t="s">
        <v>97</v>
      </c>
      <c r="B114" s="8">
        <v>116039.6</v>
      </c>
      <c r="C114" s="8">
        <v>5569</v>
      </c>
      <c r="D114" s="8">
        <v>121608.6</v>
      </c>
      <c r="E114" s="8">
        <v>1143.3</v>
      </c>
      <c r="F114" s="8">
        <v>122751.9</v>
      </c>
      <c r="G114" s="9">
        <v>23909.8</v>
      </c>
      <c r="H114" s="8">
        <f t="shared" si="22"/>
        <v>146661.69999999998</v>
      </c>
      <c r="I114" s="8"/>
      <c r="J114" s="8">
        <v>146661.69999999998</v>
      </c>
      <c r="K114" s="15">
        <v>-1949.6</v>
      </c>
      <c r="L114" s="8">
        <f t="shared" si="27"/>
        <v>28672.5</v>
      </c>
      <c r="M114" s="8">
        <f t="shared" si="23"/>
        <v>144712.09999999998</v>
      </c>
      <c r="N114" s="8">
        <f t="shared" si="29"/>
        <v>124.70923719144152</v>
      </c>
      <c r="O114" s="8">
        <f t="shared" si="28"/>
        <v>144705.9451881994</v>
      </c>
      <c r="P114" s="8">
        <v>142245.94412</v>
      </c>
      <c r="Q114" s="8">
        <f t="shared" si="30"/>
        <v>122.58396626668826</v>
      </c>
      <c r="R114" s="8">
        <f t="shared" si="26"/>
        <v>98.295819160940951</v>
      </c>
      <c r="S114" s="8">
        <v>98.3</v>
      </c>
    </row>
    <row r="115" spans="1:19" ht="56.25" hidden="1" x14ac:dyDescent="0.25">
      <c r="A115" s="11" t="s">
        <v>98</v>
      </c>
      <c r="B115" s="8">
        <v>442889.9</v>
      </c>
      <c r="C115" s="8">
        <v>4218</v>
      </c>
      <c r="D115" s="8">
        <v>447107.9</v>
      </c>
      <c r="E115" s="8">
        <v>8436</v>
      </c>
      <c r="F115" s="8">
        <v>455543.9</v>
      </c>
      <c r="G115" s="9">
        <v>45340.3</v>
      </c>
      <c r="H115" s="8">
        <f t="shared" si="22"/>
        <v>500884.2</v>
      </c>
      <c r="I115" s="8"/>
      <c r="J115" s="8">
        <v>500884.2</v>
      </c>
      <c r="K115" s="15">
        <v>-3141.3</v>
      </c>
      <c r="L115" s="8">
        <f t="shared" si="27"/>
        <v>54853</v>
      </c>
      <c r="M115" s="8">
        <f t="shared" si="23"/>
        <v>497742.9</v>
      </c>
      <c r="N115" s="8">
        <f t="shared" si="29"/>
        <v>112.38524518170317</v>
      </c>
      <c r="O115" s="8">
        <f t="shared" si="28"/>
        <v>497742.91</v>
      </c>
      <c r="P115" s="8">
        <v>497742.91</v>
      </c>
      <c r="Q115" s="8">
        <f t="shared" si="30"/>
        <v>112.38524743960066</v>
      </c>
      <c r="R115" s="8">
        <f t="shared" si="26"/>
        <v>100.00000200906933</v>
      </c>
      <c r="S115" s="8">
        <v>100</v>
      </c>
    </row>
    <row r="116" spans="1:19" ht="93.75" hidden="1" x14ac:dyDescent="0.25">
      <c r="A116" s="11" t="s">
        <v>99</v>
      </c>
      <c r="B116" s="8">
        <v>11352.2</v>
      </c>
      <c r="C116" s="8"/>
      <c r="D116" s="8">
        <v>11352.2</v>
      </c>
      <c r="E116" s="8"/>
      <c r="F116" s="8">
        <v>11352.2</v>
      </c>
      <c r="G116" s="9">
        <v>22297.599999999999</v>
      </c>
      <c r="H116" s="8">
        <f t="shared" si="22"/>
        <v>33649.800000000003</v>
      </c>
      <c r="I116" s="8"/>
      <c r="J116" s="8">
        <v>33649.800000000003</v>
      </c>
      <c r="K116" s="15"/>
      <c r="L116" s="8">
        <f t="shared" si="27"/>
        <v>22297.599999999999</v>
      </c>
      <c r="M116" s="8">
        <f t="shared" si="23"/>
        <v>33649.800000000003</v>
      </c>
      <c r="N116" s="8">
        <f t="shared" si="29"/>
        <v>296.41655361956276</v>
      </c>
      <c r="O116" s="8">
        <f t="shared" si="28"/>
        <v>44128.201282565133</v>
      </c>
      <c r="P116" s="8">
        <v>22019.972440000001</v>
      </c>
      <c r="Q116" s="8">
        <f t="shared" si="30"/>
        <v>193.97096985606314</v>
      </c>
      <c r="R116" s="8">
        <f t="shared" si="26"/>
        <v>65.438642844831179</v>
      </c>
      <c r="S116" s="8">
        <v>49.9</v>
      </c>
    </row>
    <row r="117" spans="1:19" ht="81.75" hidden="1" customHeight="1" thickBot="1" x14ac:dyDescent="0.3">
      <c r="A117" s="11" t="s">
        <v>100</v>
      </c>
      <c r="B117" s="8">
        <v>5689</v>
      </c>
      <c r="C117" s="8"/>
      <c r="D117" s="8">
        <v>5689</v>
      </c>
      <c r="E117" s="8"/>
      <c r="F117" s="8">
        <v>5689</v>
      </c>
      <c r="G117" s="9">
        <v>10000</v>
      </c>
      <c r="H117" s="8">
        <f t="shared" ref="H117:H148" si="31">F117+G117</f>
        <v>15689</v>
      </c>
      <c r="I117" s="8"/>
      <c r="J117" s="8">
        <v>15689</v>
      </c>
      <c r="K117" s="15">
        <v>-10000</v>
      </c>
      <c r="L117" s="8"/>
      <c r="M117" s="8">
        <f t="shared" ref="M117:M123" si="32">J117+K117</f>
        <v>5689</v>
      </c>
      <c r="N117" s="8">
        <f t="shared" si="29"/>
        <v>100</v>
      </c>
      <c r="O117" s="8">
        <f t="shared" si="28"/>
        <v>5688.9393617021278</v>
      </c>
      <c r="P117" s="8">
        <v>5080.2228500000001</v>
      </c>
      <c r="Q117" s="8">
        <f t="shared" si="30"/>
        <v>89.299048163121824</v>
      </c>
      <c r="R117" s="8">
        <f t="shared" ref="R117:R123" si="33">P117/M117*100</f>
        <v>89.299048163121824</v>
      </c>
      <c r="S117" s="8">
        <v>89.3</v>
      </c>
    </row>
    <row r="118" spans="1:19" ht="129.75" customHeight="1" thickBot="1" x14ac:dyDescent="0.3">
      <c r="A118" s="28" t="s">
        <v>2</v>
      </c>
      <c r="B118" s="29">
        <v>13756601.5</v>
      </c>
      <c r="C118" s="29">
        <v>109078.2</v>
      </c>
      <c r="D118" s="29">
        <v>13865679.699999999</v>
      </c>
      <c r="E118" s="29">
        <v>-1107049.3999999999</v>
      </c>
      <c r="F118" s="29">
        <v>12758630.300000001</v>
      </c>
      <c r="G118" s="29">
        <v>2713655.7</v>
      </c>
      <c r="H118" s="29">
        <f t="shared" si="31"/>
        <v>15472286</v>
      </c>
      <c r="I118" s="29">
        <v>-4885.3999999999996</v>
      </c>
      <c r="J118" s="29">
        <v>15467400.6</v>
      </c>
      <c r="K118" s="29">
        <v>789238.6</v>
      </c>
      <c r="L118" s="29">
        <f t="shared" ref="L118:L139" si="34">C118+E118+G118+I118+K118</f>
        <v>2500037.7000000002</v>
      </c>
      <c r="M118" s="29">
        <f t="shared" si="32"/>
        <v>16256639.199999999</v>
      </c>
      <c r="N118" s="29">
        <f t="shared" si="29"/>
        <v>118.17336716484807</v>
      </c>
      <c r="O118" s="29">
        <f t="shared" si="28"/>
        <v>16706494.221458336</v>
      </c>
      <c r="P118" s="29">
        <v>16038234.452600002</v>
      </c>
      <c r="Q118" s="29">
        <f t="shared" si="30"/>
        <v>116.5857312403794</v>
      </c>
      <c r="R118" s="30">
        <f t="shared" si="33"/>
        <v>98.656519685815525</v>
      </c>
      <c r="S118" s="30">
        <v>96</v>
      </c>
    </row>
    <row r="119" spans="1:19" ht="75" hidden="1" x14ac:dyDescent="0.25">
      <c r="A119" s="11" t="s">
        <v>102</v>
      </c>
      <c r="B119" s="8">
        <v>552.1</v>
      </c>
      <c r="C119" s="8">
        <v>380</v>
      </c>
      <c r="D119" s="8">
        <v>932.1</v>
      </c>
      <c r="E119" s="8"/>
      <c r="F119" s="8">
        <v>932.1</v>
      </c>
      <c r="G119" s="9">
        <v>3987</v>
      </c>
      <c r="H119" s="8">
        <f t="shared" si="31"/>
        <v>4919.1000000000004</v>
      </c>
      <c r="I119" s="8"/>
      <c r="J119" s="8">
        <v>4919.1000000000004</v>
      </c>
      <c r="K119" s="15"/>
      <c r="L119" s="8">
        <f t="shared" si="34"/>
        <v>4367</v>
      </c>
      <c r="M119" s="8">
        <f t="shared" si="32"/>
        <v>4919.1000000000004</v>
      </c>
      <c r="N119" s="8">
        <f t="shared" si="29"/>
        <v>890.97989494656758</v>
      </c>
      <c r="O119" s="8">
        <f t="shared" si="28"/>
        <v>4916.8341708542712</v>
      </c>
      <c r="P119" s="8">
        <v>4892.25</v>
      </c>
      <c r="Q119" s="8">
        <f t="shared" si="30"/>
        <v>886.11664553522917</v>
      </c>
      <c r="R119" s="8">
        <f t="shared" si="33"/>
        <v>99.454168445447337</v>
      </c>
      <c r="S119" s="8">
        <v>99.5</v>
      </c>
    </row>
    <row r="120" spans="1:19" ht="75.75" hidden="1" thickBot="1" x14ac:dyDescent="0.3">
      <c r="A120" s="11" t="s">
        <v>103</v>
      </c>
      <c r="B120" s="8">
        <v>1046.9000000000001</v>
      </c>
      <c r="C120" s="8">
        <v>20.2</v>
      </c>
      <c r="D120" s="8">
        <v>1067.0999999999999</v>
      </c>
      <c r="E120" s="8"/>
      <c r="F120" s="8">
        <v>1067.0999999999999</v>
      </c>
      <c r="G120" s="9">
        <v>1610</v>
      </c>
      <c r="H120" s="8">
        <f t="shared" si="31"/>
        <v>2677.1</v>
      </c>
      <c r="I120" s="8"/>
      <c r="J120" s="8">
        <v>2677.1</v>
      </c>
      <c r="K120" s="15"/>
      <c r="L120" s="8">
        <f t="shared" si="34"/>
        <v>1630.2</v>
      </c>
      <c r="M120" s="8">
        <f t="shared" si="32"/>
        <v>2677.1</v>
      </c>
      <c r="N120" s="8">
        <f t="shared" si="29"/>
        <v>255.7168784029038</v>
      </c>
      <c r="O120" s="8">
        <f t="shared" si="28"/>
        <v>2678.593721804511</v>
      </c>
      <c r="P120" s="8">
        <v>2137.5177899999999</v>
      </c>
      <c r="Q120" s="8">
        <f t="shared" si="30"/>
        <v>204.17592797783931</v>
      </c>
      <c r="R120" s="8">
        <f t="shared" si="33"/>
        <v>79.844525419297</v>
      </c>
      <c r="S120" s="8">
        <v>79.8</v>
      </c>
    </row>
    <row r="121" spans="1:19" ht="108" customHeight="1" thickBot="1" x14ac:dyDescent="0.3">
      <c r="A121" s="28" t="s">
        <v>126</v>
      </c>
      <c r="B121" s="29">
        <v>1297749.3</v>
      </c>
      <c r="C121" s="29">
        <v>338131.20000000001</v>
      </c>
      <c r="D121" s="29">
        <v>1635880.5</v>
      </c>
      <c r="E121" s="29">
        <v>110903.7</v>
      </c>
      <c r="F121" s="29">
        <v>1746784.2</v>
      </c>
      <c r="G121" s="29">
        <v>196129.1</v>
      </c>
      <c r="H121" s="29">
        <f t="shared" si="31"/>
        <v>1942913.3</v>
      </c>
      <c r="I121" s="29"/>
      <c r="J121" s="29">
        <v>1942913.3</v>
      </c>
      <c r="K121" s="29">
        <v>-17536</v>
      </c>
      <c r="L121" s="29">
        <f t="shared" si="34"/>
        <v>627628</v>
      </c>
      <c r="M121" s="29">
        <f t="shared" si="32"/>
        <v>1925377.3</v>
      </c>
      <c r="N121" s="29">
        <f t="shared" si="29"/>
        <v>148.36280782428472</v>
      </c>
      <c r="O121" s="29">
        <f t="shared" si="28"/>
        <v>1723463.1601043842</v>
      </c>
      <c r="P121" s="29">
        <v>1651077.70738</v>
      </c>
      <c r="Q121" s="29">
        <f t="shared" si="30"/>
        <v>127.2262452678649</v>
      </c>
      <c r="R121" s="30">
        <f t="shared" si="33"/>
        <v>85.753462834531177</v>
      </c>
      <c r="S121" s="30">
        <v>95.8</v>
      </c>
    </row>
    <row r="122" spans="1:19" ht="60.75" hidden="1" customHeight="1" x14ac:dyDescent="0.25">
      <c r="A122" s="11" t="s">
        <v>105</v>
      </c>
      <c r="B122" s="8">
        <v>579.70000000000005</v>
      </c>
      <c r="C122" s="8"/>
      <c r="D122" s="8">
        <v>579.70000000000005</v>
      </c>
      <c r="E122" s="8"/>
      <c r="F122" s="8">
        <v>579.70000000000005</v>
      </c>
      <c r="G122" s="9">
        <v>1315.3</v>
      </c>
      <c r="H122" s="8">
        <f t="shared" si="31"/>
        <v>1895</v>
      </c>
      <c r="I122" s="8"/>
      <c r="J122" s="8">
        <v>1895</v>
      </c>
      <c r="K122" s="15">
        <v>-1439.1</v>
      </c>
      <c r="L122" s="8">
        <f t="shared" si="34"/>
        <v>-123.79999999999995</v>
      </c>
      <c r="M122" s="8">
        <f t="shared" si="32"/>
        <v>455.90000000000009</v>
      </c>
      <c r="N122" s="8">
        <f t="shared" si="29"/>
        <v>78.644126272209775</v>
      </c>
      <c r="O122" s="8">
        <f t="shared" si="28"/>
        <v>416.86422413793105</v>
      </c>
      <c r="P122" s="8">
        <v>386.85</v>
      </c>
      <c r="Q122" s="8">
        <f t="shared" si="30"/>
        <v>66.732792823874419</v>
      </c>
      <c r="R122" s="8">
        <f t="shared" si="33"/>
        <v>84.854134678657587</v>
      </c>
      <c r="S122" s="8">
        <v>92.8</v>
      </c>
    </row>
    <row r="123" spans="1:19" ht="60.75" hidden="1" customHeight="1" x14ac:dyDescent="0.25">
      <c r="A123" s="11" t="s">
        <v>106</v>
      </c>
      <c r="B123" s="8">
        <v>543.4</v>
      </c>
      <c r="C123" s="8"/>
      <c r="D123" s="8">
        <v>543.4</v>
      </c>
      <c r="E123" s="8"/>
      <c r="F123" s="8">
        <v>543.4</v>
      </c>
      <c r="G123" s="9">
        <v>1554.8</v>
      </c>
      <c r="H123" s="8">
        <f t="shared" si="31"/>
        <v>2098.1999999999998</v>
      </c>
      <c r="I123" s="8"/>
      <c r="J123" s="8">
        <v>2098.1999999999998</v>
      </c>
      <c r="K123" s="15">
        <v>-1630.2</v>
      </c>
      <c r="L123" s="8">
        <f t="shared" si="34"/>
        <v>-75.400000000000091</v>
      </c>
      <c r="M123" s="8">
        <f t="shared" si="32"/>
        <v>467.99999999999977</v>
      </c>
      <c r="N123" s="8">
        <f t="shared" si="29"/>
        <v>86.124401913875559</v>
      </c>
      <c r="O123" s="8">
        <f t="shared" si="28"/>
        <v>447.95434</v>
      </c>
      <c r="P123" s="8">
        <v>447.95434</v>
      </c>
      <c r="Q123" s="8">
        <f t="shared" si="30"/>
        <v>82.435469267574533</v>
      </c>
      <c r="R123" s="8">
        <f t="shared" si="33"/>
        <v>95.716739316239369</v>
      </c>
      <c r="S123" s="8">
        <v>100</v>
      </c>
    </row>
    <row r="124" spans="1:19" ht="68.25" hidden="1" customHeight="1" x14ac:dyDescent="0.25">
      <c r="A124" s="11" t="s">
        <v>107</v>
      </c>
      <c r="B124" s="8">
        <v>112.5</v>
      </c>
      <c r="C124" s="8"/>
      <c r="D124" s="8">
        <v>112.5</v>
      </c>
      <c r="E124" s="8"/>
      <c r="F124" s="8">
        <v>112.5</v>
      </c>
      <c r="G124" s="9">
        <v>19.8</v>
      </c>
      <c r="H124" s="8">
        <f t="shared" si="31"/>
        <v>132.30000000000001</v>
      </c>
      <c r="I124" s="8"/>
      <c r="J124" s="8">
        <v>132.30000000000001</v>
      </c>
      <c r="K124" s="15">
        <v>-132.30000000000001</v>
      </c>
      <c r="L124" s="8">
        <f t="shared" si="34"/>
        <v>-112.50000000000001</v>
      </c>
      <c r="M124" s="8"/>
      <c r="N124" s="8"/>
      <c r="O124" s="8" t="e">
        <f t="shared" si="28"/>
        <v>#DIV/0!</v>
      </c>
      <c r="P124" s="8"/>
      <c r="Q124" s="8"/>
      <c r="R124" s="8"/>
      <c r="S124" s="8"/>
    </row>
    <row r="125" spans="1:19" ht="51" hidden="1" customHeight="1" x14ac:dyDescent="0.25">
      <c r="A125" s="11" t="s">
        <v>108</v>
      </c>
      <c r="B125" s="8">
        <v>700</v>
      </c>
      <c r="C125" s="8"/>
      <c r="D125" s="8">
        <v>700</v>
      </c>
      <c r="E125" s="8"/>
      <c r="F125" s="8">
        <v>700</v>
      </c>
      <c r="G125" s="9">
        <v>50</v>
      </c>
      <c r="H125" s="8">
        <f t="shared" si="31"/>
        <v>750</v>
      </c>
      <c r="I125" s="8"/>
      <c r="J125" s="8">
        <v>750</v>
      </c>
      <c r="K125" s="15"/>
      <c r="L125" s="8">
        <f t="shared" si="34"/>
        <v>50</v>
      </c>
      <c r="M125" s="8">
        <f t="shared" ref="M125:M141" si="35">J125+K125</f>
        <v>750</v>
      </c>
      <c r="N125" s="8">
        <f t="shared" ref="N125:N134" si="36">M125/B125*100</f>
        <v>107.14285714285714</v>
      </c>
      <c r="O125" s="8">
        <f t="shared" si="28"/>
        <v>118.2</v>
      </c>
      <c r="P125" s="8">
        <v>118.2</v>
      </c>
      <c r="Q125" s="8">
        <f t="shared" ref="Q125:Q134" si="37">P125/B125*100</f>
        <v>16.885714285714286</v>
      </c>
      <c r="R125" s="8">
        <f t="shared" ref="R125:R141" si="38">P125/M125*100</f>
        <v>15.76</v>
      </c>
      <c r="S125" s="8">
        <v>100</v>
      </c>
    </row>
    <row r="126" spans="1:19" ht="102" hidden="1" customHeight="1" thickBot="1" x14ac:dyDescent="0.3">
      <c r="A126" s="11" t="s">
        <v>109</v>
      </c>
      <c r="B126" s="8">
        <v>3483.7</v>
      </c>
      <c r="C126" s="8"/>
      <c r="D126" s="8">
        <v>3483.7</v>
      </c>
      <c r="E126" s="8"/>
      <c r="F126" s="8">
        <v>3483.7</v>
      </c>
      <c r="G126" s="9">
        <v>2750.8</v>
      </c>
      <c r="H126" s="8">
        <f t="shared" si="31"/>
        <v>6234.5</v>
      </c>
      <c r="I126" s="8"/>
      <c r="J126" s="8">
        <v>6234.5</v>
      </c>
      <c r="K126" s="15">
        <v>-184.9</v>
      </c>
      <c r="L126" s="8">
        <f t="shared" si="34"/>
        <v>2565.9</v>
      </c>
      <c r="M126" s="8">
        <f t="shared" si="35"/>
        <v>6049.6</v>
      </c>
      <c r="N126" s="8">
        <f t="shared" si="36"/>
        <v>173.65444785716338</v>
      </c>
      <c r="O126" s="8">
        <f t="shared" si="28"/>
        <v>6247.7163762626251</v>
      </c>
      <c r="P126" s="8">
        <v>4948.1913699999996</v>
      </c>
      <c r="Q126" s="8">
        <f t="shared" si="37"/>
        <v>142.03838935614434</v>
      </c>
      <c r="R126" s="8">
        <f t="shared" si="38"/>
        <v>81.793694955038333</v>
      </c>
      <c r="S126" s="8">
        <v>79.2</v>
      </c>
    </row>
    <row r="127" spans="1:19" ht="86.25" customHeight="1" thickBot="1" x14ac:dyDescent="0.3">
      <c r="A127" s="28" t="s">
        <v>78</v>
      </c>
      <c r="B127" s="29">
        <v>6711995.7000000002</v>
      </c>
      <c r="C127" s="29">
        <v>1963546.3</v>
      </c>
      <c r="D127" s="29">
        <v>8675542</v>
      </c>
      <c r="E127" s="29">
        <v>161449.29999999999</v>
      </c>
      <c r="F127" s="29">
        <v>8836991.3000000007</v>
      </c>
      <c r="G127" s="29">
        <v>635444.69999999995</v>
      </c>
      <c r="H127" s="29">
        <f t="shared" si="31"/>
        <v>9472436</v>
      </c>
      <c r="I127" s="29"/>
      <c r="J127" s="29">
        <v>9472436</v>
      </c>
      <c r="K127" s="29">
        <v>-325663.2</v>
      </c>
      <c r="L127" s="29">
        <f t="shared" si="34"/>
        <v>2434777.0999999996</v>
      </c>
      <c r="M127" s="29">
        <f t="shared" si="35"/>
        <v>9146772.8000000007</v>
      </c>
      <c r="N127" s="29">
        <f t="shared" si="36"/>
        <v>136.27500983053372</v>
      </c>
      <c r="O127" s="29">
        <f t="shared" si="28"/>
        <v>9144932.6949312184</v>
      </c>
      <c r="P127" s="29">
        <v>8641961.3967100009</v>
      </c>
      <c r="Q127" s="29">
        <f t="shared" si="37"/>
        <v>128.75397695368011</v>
      </c>
      <c r="R127" s="30">
        <f t="shared" si="38"/>
        <v>94.480988930981212</v>
      </c>
      <c r="S127" s="30">
        <v>94.5</v>
      </c>
    </row>
    <row r="128" spans="1:19" ht="56.25" hidden="1" x14ac:dyDescent="0.25">
      <c r="A128" s="11" t="s">
        <v>111</v>
      </c>
      <c r="B128" s="8">
        <v>4028700.2</v>
      </c>
      <c r="C128" s="8"/>
      <c r="D128" s="8">
        <v>4028700.2</v>
      </c>
      <c r="E128" s="8">
        <v>4634.1000000000004</v>
      </c>
      <c r="F128" s="8">
        <v>4033334.3</v>
      </c>
      <c r="G128" s="9">
        <v>319378.7</v>
      </c>
      <c r="H128" s="8">
        <f t="shared" si="31"/>
        <v>4352713</v>
      </c>
      <c r="I128" s="8"/>
      <c r="J128" s="8">
        <v>4352713</v>
      </c>
      <c r="K128" s="15">
        <v>-8206.5</v>
      </c>
      <c r="L128" s="8">
        <f t="shared" si="34"/>
        <v>315806.3</v>
      </c>
      <c r="M128" s="8">
        <f t="shared" si="35"/>
        <v>4344506.5</v>
      </c>
      <c r="N128" s="8">
        <f t="shared" si="36"/>
        <v>107.83891290793987</v>
      </c>
      <c r="O128" s="8">
        <f t="shared" si="28"/>
        <v>4404491.1774014151</v>
      </c>
      <c r="P128" s="8">
        <v>4356041.7744499994</v>
      </c>
      <c r="Q128" s="8">
        <f t="shared" si="37"/>
        <v>108.1252403554377</v>
      </c>
      <c r="R128" s="8">
        <f t="shared" si="38"/>
        <v>100.26551403364223</v>
      </c>
      <c r="S128" s="8">
        <v>98.9</v>
      </c>
    </row>
    <row r="129" spans="1:19" ht="93.75" hidden="1" x14ac:dyDescent="0.25">
      <c r="A129" s="11" t="s">
        <v>112</v>
      </c>
      <c r="B129" s="8">
        <v>4258762.9000000004</v>
      </c>
      <c r="C129" s="8">
        <v>-11986.9</v>
      </c>
      <c r="D129" s="8">
        <v>4246776</v>
      </c>
      <c r="E129" s="8">
        <v>1698896.7</v>
      </c>
      <c r="F129" s="8">
        <v>5945672.7000000002</v>
      </c>
      <c r="G129" s="9">
        <v>385185.2</v>
      </c>
      <c r="H129" s="8">
        <f t="shared" si="31"/>
        <v>6330857.9000000004</v>
      </c>
      <c r="I129" s="8">
        <v>5876.2</v>
      </c>
      <c r="J129" s="8">
        <v>6336734.1000000006</v>
      </c>
      <c r="K129" s="15">
        <v>1795414.7</v>
      </c>
      <c r="L129" s="8">
        <f t="shared" si="34"/>
        <v>3873385.9</v>
      </c>
      <c r="M129" s="8">
        <f t="shared" si="35"/>
        <v>8132148.8000000007</v>
      </c>
      <c r="N129" s="8">
        <f t="shared" si="36"/>
        <v>190.95096371765615</v>
      </c>
      <c r="O129" s="8">
        <f t="shared" si="28"/>
        <v>7828411.7295880532</v>
      </c>
      <c r="P129" s="8">
        <v>7601387.7894299999</v>
      </c>
      <c r="Q129" s="8">
        <f t="shared" si="37"/>
        <v>178.48816588098856</v>
      </c>
      <c r="R129" s="8">
        <f t="shared" si="38"/>
        <v>93.473299325634557</v>
      </c>
      <c r="S129" s="8">
        <v>97.1</v>
      </c>
    </row>
    <row r="130" spans="1:19" ht="56.25" hidden="1" x14ac:dyDescent="0.25">
      <c r="A130" s="11" t="s">
        <v>113</v>
      </c>
      <c r="B130" s="8">
        <v>2337063.6</v>
      </c>
      <c r="C130" s="8">
        <v>8172.2</v>
      </c>
      <c r="D130" s="8">
        <v>2345235.7999999998</v>
      </c>
      <c r="E130" s="8">
        <v>73106.2</v>
      </c>
      <c r="F130" s="8">
        <v>2418342</v>
      </c>
      <c r="G130" s="9">
        <v>310748.09999999998</v>
      </c>
      <c r="H130" s="8">
        <f t="shared" si="31"/>
        <v>2729090.1</v>
      </c>
      <c r="I130" s="8"/>
      <c r="J130" s="8">
        <v>2729090.1</v>
      </c>
      <c r="K130" s="15">
        <v>-1041.3</v>
      </c>
      <c r="L130" s="8">
        <f t="shared" si="34"/>
        <v>390985.2</v>
      </c>
      <c r="M130" s="8">
        <f t="shared" si="35"/>
        <v>2728048.8000000003</v>
      </c>
      <c r="N130" s="8">
        <f t="shared" si="36"/>
        <v>116.72976293841555</v>
      </c>
      <c r="O130" s="8">
        <f t="shared" si="28"/>
        <v>2855990.7828542721</v>
      </c>
      <c r="P130" s="8">
        <v>2841710.8289400004</v>
      </c>
      <c r="Q130" s="8">
        <f t="shared" si="37"/>
        <v>121.59321761461692</v>
      </c>
      <c r="R130" s="8">
        <f t="shared" si="38"/>
        <v>104.1664221307185</v>
      </c>
      <c r="S130" s="8">
        <v>99.5</v>
      </c>
    </row>
    <row r="131" spans="1:19" ht="57" hidden="1" thickBot="1" x14ac:dyDescent="0.3">
      <c r="A131" s="11" t="s">
        <v>9</v>
      </c>
      <c r="B131" s="8">
        <v>521620.6</v>
      </c>
      <c r="C131" s="8">
        <v>3530</v>
      </c>
      <c r="D131" s="8">
        <v>525150.6</v>
      </c>
      <c r="E131" s="8">
        <v>18536.3</v>
      </c>
      <c r="F131" s="8">
        <v>543686.9</v>
      </c>
      <c r="G131" s="9">
        <v>8792.7999999999993</v>
      </c>
      <c r="H131" s="8">
        <f t="shared" si="31"/>
        <v>552479.70000000007</v>
      </c>
      <c r="I131" s="8"/>
      <c r="J131" s="8">
        <v>552479.70000000007</v>
      </c>
      <c r="K131" s="15">
        <v>-2460.8000000000002</v>
      </c>
      <c r="L131" s="8">
        <f t="shared" si="34"/>
        <v>28398.3</v>
      </c>
      <c r="M131" s="8">
        <f t="shared" si="35"/>
        <v>550018.9</v>
      </c>
      <c r="N131" s="8">
        <f t="shared" si="36"/>
        <v>105.44424434157702</v>
      </c>
      <c r="O131" s="8">
        <f t="shared" si="28"/>
        <v>552681.21408811479</v>
      </c>
      <c r="P131" s="8">
        <v>539416.86494999996</v>
      </c>
      <c r="Q131" s="8">
        <f t="shared" si="37"/>
        <v>103.41172586933875</v>
      </c>
      <c r="R131" s="8">
        <f t="shared" si="38"/>
        <v>98.072423502174189</v>
      </c>
      <c r="S131" s="8">
        <v>97.6</v>
      </c>
    </row>
    <row r="132" spans="1:19" ht="105" customHeight="1" thickBot="1" x14ac:dyDescent="0.3">
      <c r="A132" s="28" t="s">
        <v>141</v>
      </c>
      <c r="B132" s="29">
        <v>2548</v>
      </c>
      <c r="C132" s="29">
        <v>8440.7000000000007</v>
      </c>
      <c r="D132" s="29">
        <v>10988.7</v>
      </c>
      <c r="E132" s="29">
        <v>0</v>
      </c>
      <c r="F132" s="29">
        <v>10988.7</v>
      </c>
      <c r="G132" s="29">
        <v>598.79999999999995</v>
      </c>
      <c r="H132" s="29">
        <f t="shared" si="31"/>
        <v>11587.5</v>
      </c>
      <c r="I132" s="29"/>
      <c r="J132" s="29">
        <v>11587.5</v>
      </c>
      <c r="K132" s="29"/>
      <c r="L132" s="29">
        <f t="shared" si="34"/>
        <v>9039.5</v>
      </c>
      <c r="M132" s="29">
        <f t="shared" si="35"/>
        <v>11587.5</v>
      </c>
      <c r="N132" s="29">
        <f t="shared" si="36"/>
        <v>454.7684458398744</v>
      </c>
      <c r="O132" s="29">
        <f t="shared" si="28"/>
        <v>11582.309522799576</v>
      </c>
      <c r="P132" s="29">
        <v>10922.11788</v>
      </c>
      <c r="Q132" s="29">
        <f t="shared" si="37"/>
        <v>428.65454788069076</v>
      </c>
      <c r="R132" s="30">
        <f t="shared" si="38"/>
        <v>94.25775948220064</v>
      </c>
      <c r="S132" s="30">
        <v>94.3</v>
      </c>
    </row>
    <row r="133" spans="1:19" ht="56.25" hidden="1" x14ac:dyDescent="0.25">
      <c r="A133" s="11" t="s">
        <v>115</v>
      </c>
      <c r="B133" s="8">
        <v>172039.2</v>
      </c>
      <c r="C133" s="8">
        <v>172755.6</v>
      </c>
      <c r="D133" s="8">
        <v>344794.8</v>
      </c>
      <c r="E133" s="8">
        <v>31331.9</v>
      </c>
      <c r="F133" s="8">
        <v>376126.7</v>
      </c>
      <c r="G133" s="9">
        <v>-55978.5</v>
      </c>
      <c r="H133" s="8">
        <f t="shared" si="31"/>
        <v>320148.2</v>
      </c>
      <c r="I133" s="8"/>
      <c r="J133" s="8">
        <v>320148.2</v>
      </c>
      <c r="K133" s="15">
        <v>-36300.199999999997</v>
      </c>
      <c r="L133" s="8">
        <f t="shared" si="34"/>
        <v>111808.8</v>
      </c>
      <c r="M133" s="8">
        <f t="shared" si="35"/>
        <v>283848</v>
      </c>
      <c r="N133" s="8">
        <f t="shared" si="36"/>
        <v>164.99030453524543</v>
      </c>
      <c r="O133" s="8">
        <f t="shared" ref="O133:O164" si="39">P133*100/S133</f>
        <v>303317.75254487852</v>
      </c>
      <c r="P133" s="8">
        <v>287241.91165999998</v>
      </c>
      <c r="Q133" s="8">
        <f t="shared" si="37"/>
        <v>166.96305938414034</v>
      </c>
      <c r="R133" s="8">
        <f t="shared" si="38"/>
        <v>101.19567925791269</v>
      </c>
      <c r="S133" s="8">
        <v>94.7</v>
      </c>
    </row>
    <row r="134" spans="1:19" ht="79.5" hidden="1" customHeight="1" x14ac:dyDescent="0.25">
      <c r="A134" s="11" t="s">
        <v>116</v>
      </c>
      <c r="B134" s="8">
        <v>514032.6</v>
      </c>
      <c r="C134" s="8">
        <v>75087.600000000006</v>
      </c>
      <c r="D134" s="8">
        <v>589120.19999999995</v>
      </c>
      <c r="E134" s="8">
        <v>1228.2</v>
      </c>
      <c r="F134" s="8">
        <v>590348.4</v>
      </c>
      <c r="G134" s="9">
        <v>113315.5</v>
      </c>
      <c r="H134" s="8">
        <f t="shared" si="31"/>
        <v>703663.9</v>
      </c>
      <c r="I134" s="8"/>
      <c r="J134" s="8">
        <v>703663.9</v>
      </c>
      <c r="K134" s="15">
        <v>29703.7</v>
      </c>
      <c r="L134" s="8">
        <f t="shared" si="34"/>
        <v>219335</v>
      </c>
      <c r="M134" s="8">
        <f t="shared" si="35"/>
        <v>733367.6</v>
      </c>
      <c r="N134" s="8">
        <f t="shared" si="36"/>
        <v>142.6694727143765</v>
      </c>
      <c r="O134" s="8">
        <f t="shared" si="39"/>
        <v>881816.65142568247</v>
      </c>
      <c r="P134" s="8">
        <v>872116.66826000006</v>
      </c>
      <c r="Q134" s="8">
        <f t="shared" si="37"/>
        <v>169.66174290502201</v>
      </c>
      <c r="R134" s="8">
        <f t="shared" si="38"/>
        <v>118.91944343600673</v>
      </c>
      <c r="S134" s="8">
        <v>98.9</v>
      </c>
    </row>
    <row r="135" spans="1:19" ht="73.5" hidden="1" customHeight="1" x14ac:dyDescent="0.25">
      <c r="A135" s="11" t="s">
        <v>117</v>
      </c>
      <c r="B135" s="8"/>
      <c r="C135" s="8">
        <v>2050</v>
      </c>
      <c r="D135" s="8">
        <v>2050</v>
      </c>
      <c r="E135" s="8">
        <v>500</v>
      </c>
      <c r="F135" s="8">
        <v>2550</v>
      </c>
      <c r="G135" s="9">
        <v>1736.6</v>
      </c>
      <c r="H135" s="8">
        <f t="shared" si="31"/>
        <v>4286.6000000000004</v>
      </c>
      <c r="I135" s="8"/>
      <c r="J135" s="8">
        <v>4286.6000000000004</v>
      </c>
      <c r="K135" s="15"/>
      <c r="L135" s="8">
        <f t="shared" si="34"/>
        <v>4286.6000000000004</v>
      </c>
      <c r="M135" s="8">
        <f t="shared" si="35"/>
        <v>4286.6000000000004</v>
      </c>
      <c r="N135" s="8"/>
      <c r="O135" s="8">
        <f t="shared" si="39"/>
        <v>4286.6852549889136</v>
      </c>
      <c r="P135" s="8">
        <v>3866.5900999999999</v>
      </c>
      <c r="Q135" s="8"/>
      <c r="R135" s="8">
        <f t="shared" si="38"/>
        <v>90.20179396258105</v>
      </c>
      <c r="S135" s="8">
        <v>90.2</v>
      </c>
    </row>
    <row r="136" spans="1:19" ht="56.25" hidden="1" x14ac:dyDescent="0.25">
      <c r="A136" s="11" t="s">
        <v>118</v>
      </c>
      <c r="B136" s="8">
        <v>36467.1</v>
      </c>
      <c r="C136" s="8">
        <v>9370</v>
      </c>
      <c r="D136" s="8">
        <v>45837.1</v>
      </c>
      <c r="E136" s="8">
        <v>1820</v>
      </c>
      <c r="F136" s="8">
        <v>47657.1</v>
      </c>
      <c r="G136" s="9">
        <v>1649.3</v>
      </c>
      <c r="H136" s="8">
        <f t="shared" si="31"/>
        <v>49306.400000000001</v>
      </c>
      <c r="I136" s="8"/>
      <c r="J136" s="8">
        <v>49306.400000000001</v>
      </c>
      <c r="K136" s="15">
        <v>-725</v>
      </c>
      <c r="L136" s="8">
        <f t="shared" si="34"/>
        <v>12114.3</v>
      </c>
      <c r="M136" s="8">
        <f t="shared" si="35"/>
        <v>48581.4</v>
      </c>
      <c r="N136" s="8">
        <f>M136/B136*100</f>
        <v>133.21980634599407</v>
      </c>
      <c r="O136" s="8">
        <f t="shared" si="39"/>
        <v>48526.092224489796</v>
      </c>
      <c r="P136" s="8">
        <v>47555.570379999997</v>
      </c>
      <c r="Q136" s="8">
        <f>P136/B136*100</f>
        <v>130.40677865802326</v>
      </c>
      <c r="R136" s="8">
        <f t="shared" si="38"/>
        <v>97.888431333802643</v>
      </c>
      <c r="S136" s="8">
        <v>98</v>
      </c>
    </row>
    <row r="137" spans="1:19" ht="57" hidden="1" thickBot="1" x14ac:dyDescent="0.3">
      <c r="A137" s="11" t="s">
        <v>9</v>
      </c>
      <c r="B137" s="8">
        <v>26348.2</v>
      </c>
      <c r="C137" s="8">
        <v>3565</v>
      </c>
      <c r="D137" s="8">
        <v>29913.200000000001</v>
      </c>
      <c r="E137" s="8">
        <v>604.4</v>
      </c>
      <c r="F137" s="8">
        <v>30517.599999999999</v>
      </c>
      <c r="G137" s="9">
        <v>581.29999999999995</v>
      </c>
      <c r="H137" s="8">
        <f t="shared" si="31"/>
        <v>31098.899999999998</v>
      </c>
      <c r="I137" s="8"/>
      <c r="J137" s="8">
        <v>31098.899999999998</v>
      </c>
      <c r="K137" s="15">
        <v>-67</v>
      </c>
      <c r="L137" s="8">
        <f t="shared" si="34"/>
        <v>4683.7</v>
      </c>
      <c r="M137" s="8">
        <f t="shared" si="35"/>
        <v>31031.899999999998</v>
      </c>
      <c r="N137" s="8">
        <f>M137/B137*100</f>
        <v>117.77616687287934</v>
      </c>
      <c r="O137" s="8">
        <f t="shared" si="39"/>
        <v>31316.16693099897</v>
      </c>
      <c r="P137" s="8">
        <v>30407.998090000001</v>
      </c>
      <c r="Q137" s="8">
        <f>P137/B137*100</f>
        <v>115.40825593399168</v>
      </c>
      <c r="R137" s="8">
        <f t="shared" si="38"/>
        <v>97.989482081342118</v>
      </c>
      <c r="S137" s="8">
        <v>97.1</v>
      </c>
    </row>
    <row r="138" spans="1:19" ht="129.75" customHeight="1" thickBot="1" x14ac:dyDescent="0.3">
      <c r="A138" s="28" t="s">
        <v>86</v>
      </c>
      <c r="B138" s="29">
        <v>87763.4</v>
      </c>
      <c r="C138" s="29">
        <v>-1171.0999999999999</v>
      </c>
      <c r="D138" s="29">
        <v>86592.3</v>
      </c>
      <c r="E138" s="29">
        <v>-1303.5</v>
      </c>
      <c r="F138" s="29">
        <v>85288.8</v>
      </c>
      <c r="G138" s="29">
        <v>1933.9</v>
      </c>
      <c r="H138" s="29">
        <f t="shared" si="31"/>
        <v>87222.7</v>
      </c>
      <c r="I138" s="29"/>
      <c r="J138" s="29">
        <v>87222.7</v>
      </c>
      <c r="K138" s="29">
        <v>-4595.1000000000004</v>
      </c>
      <c r="L138" s="29">
        <f t="shared" si="34"/>
        <v>-5135.8</v>
      </c>
      <c r="M138" s="29">
        <f t="shared" si="35"/>
        <v>82627.599999999991</v>
      </c>
      <c r="N138" s="29">
        <f>M138/B138*100</f>
        <v>94.148130086117902</v>
      </c>
      <c r="O138" s="29">
        <f t="shared" si="39"/>
        <v>81270.506609625678</v>
      </c>
      <c r="P138" s="29">
        <v>75987.923680000007</v>
      </c>
      <c r="Q138" s="29">
        <f>P138/B138*100</f>
        <v>86.582702675602832</v>
      </c>
      <c r="R138" s="30">
        <f t="shared" si="38"/>
        <v>91.964335984586285</v>
      </c>
      <c r="S138" s="30">
        <v>93.5</v>
      </c>
    </row>
    <row r="139" spans="1:19" ht="56.25" hidden="1" x14ac:dyDescent="0.25">
      <c r="A139" s="11" t="s">
        <v>120</v>
      </c>
      <c r="B139" s="8"/>
      <c r="C139" s="8"/>
      <c r="D139" s="8"/>
      <c r="E139" s="8"/>
      <c r="F139" s="8"/>
      <c r="G139" s="9">
        <v>150</v>
      </c>
      <c r="H139" s="8">
        <f t="shared" si="31"/>
        <v>150</v>
      </c>
      <c r="I139" s="8"/>
      <c r="J139" s="8">
        <v>150</v>
      </c>
      <c r="K139" s="15"/>
      <c r="L139" s="8">
        <f t="shared" si="34"/>
        <v>150</v>
      </c>
      <c r="M139" s="8">
        <f t="shared" si="35"/>
        <v>150</v>
      </c>
      <c r="N139" s="8"/>
      <c r="O139" s="8">
        <f t="shared" si="39"/>
        <v>150</v>
      </c>
      <c r="P139" s="8">
        <v>150</v>
      </c>
      <c r="Q139" s="8"/>
      <c r="R139" s="8">
        <f t="shared" si="38"/>
        <v>100</v>
      </c>
      <c r="S139" s="8">
        <v>100</v>
      </c>
    </row>
    <row r="140" spans="1:19" ht="93.75" hidden="1" x14ac:dyDescent="0.25">
      <c r="A140" s="11" t="s">
        <v>121</v>
      </c>
      <c r="B140" s="8">
        <v>620</v>
      </c>
      <c r="C140" s="8"/>
      <c r="D140" s="8">
        <v>620</v>
      </c>
      <c r="E140" s="8"/>
      <c r="F140" s="8">
        <v>620</v>
      </c>
      <c r="G140" s="9"/>
      <c r="H140" s="8">
        <f t="shared" si="31"/>
        <v>620</v>
      </c>
      <c r="I140" s="8"/>
      <c r="J140" s="8">
        <v>620</v>
      </c>
      <c r="K140" s="15"/>
      <c r="L140" s="8"/>
      <c r="M140" s="8">
        <f t="shared" si="35"/>
        <v>620</v>
      </c>
      <c r="N140" s="8">
        <f>M140/B140*100</f>
        <v>100</v>
      </c>
      <c r="O140" s="8">
        <f t="shared" si="39"/>
        <v>620</v>
      </c>
      <c r="P140" s="8">
        <v>620</v>
      </c>
      <c r="Q140" s="8">
        <f>P140/B140*100</f>
        <v>100</v>
      </c>
      <c r="R140" s="8">
        <f t="shared" si="38"/>
        <v>100</v>
      </c>
      <c r="S140" s="8">
        <v>100</v>
      </c>
    </row>
    <row r="141" spans="1:19" ht="56.25" hidden="1" x14ac:dyDescent="0.25">
      <c r="A141" s="11" t="s">
        <v>122</v>
      </c>
      <c r="B141" s="8">
        <v>68.2</v>
      </c>
      <c r="C141" s="8">
        <v>30</v>
      </c>
      <c r="D141" s="8">
        <v>98.2</v>
      </c>
      <c r="E141" s="8"/>
      <c r="F141" s="8">
        <v>98.2</v>
      </c>
      <c r="G141" s="9">
        <v>144.4</v>
      </c>
      <c r="H141" s="8">
        <f t="shared" si="31"/>
        <v>242.60000000000002</v>
      </c>
      <c r="I141" s="8"/>
      <c r="J141" s="8">
        <v>242.60000000000002</v>
      </c>
      <c r="K141" s="15"/>
      <c r="L141" s="8">
        <f t="shared" ref="L141:L169" si="40">C141+E141+G141+I141+K141</f>
        <v>174.4</v>
      </c>
      <c r="M141" s="8">
        <f t="shared" si="35"/>
        <v>242.60000000000002</v>
      </c>
      <c r="N141" s="8">
        <f>M141/B141*100</f>
        <v>355.71847507331381</v>
      </c>
      <c r="O141" s="8">
        <f t="shared" si="39"/>
        <v>242.6435950413223</v>
      </c>
      <c r="P141" s="8">
        <v>234.87899999999999</v>
      </c>
      <c r="Q141" s="8">
        <f>P141/B141*100</f>
        <v>344.3973607038123</v>
      </c>
      <c r="R141" s="8">
        <f t="shared" si="38"/>
        <v>96.817394888705678</v>
      </c>
      <c r="S141" s="8">
        <v>96.8</v>
      </c>
    </row>
    <row r="142" spans="1:19" ht="56.25" hidden="1" x14ac:dyDescent="0.25">
      <c r="A142" s="11" t="s">
        <v>123</v>
      </c>
      <c r="B142" s="8">
        <v>262.3</v>
      </c>
      <c r="C142" s="8">
        <v>262.2</v>
      </c>
      <c r="D142" s="8">
        <v>524.5</v>
      </c>
      <c r="E142" s="8"/>
      <c r="F142" s="8">
        <v>524.5</v>
      </c>
      <c r="G142" s="9">
        <v>-524.5</v>
      </c>
      <c r="H142" s="8"/>
      <c r="I142" s="8"/>
      <c r="J142" s="8"/>
      <c r="K142" s="15"/>
      <c r="L142" s="8">
        <f t="shared" si="40"/>
        <v>-262.3</v>
      </c>
      <c r="M142" s="8"/>
      <c r="N142" s="8"/>
      <c r="O142" s="8" t="e">
        <f t="shared" si="39"/>
        <v>#DIV/0!</v>
      </c>
      <c r="P142" s="8"/>
      <c r="Q142" s="8"/>
      <c r="R142" s="8"/>
      <c r="S142" s="8"/>
    </row>
    <row r="143" spans="1:19" ht="59.25" hidden="1" customHeight="1" x14ac:dyDescent="0.25">
      <c r="A143" s="11" t="s">
        <v>124</v>
      </c>
      <c r="B143" s="8">
        <v>671791.6</v>
      </c>
      <c r="C143" s="8">
        <v>63122.8</v>
      </c>
      <c r="D143" s="8">
        <v>734914.4</v>
      </c>
      <c r="E143" s="8"/>
      <c r="F143" s="8">
        <v>734914.4</v>
      </c>
      <c r="G143" s="9">
        <v>556748.4</v>
      </c>
      <c r="H143" s="8">
        <f t="shared" ref="H143:H169" si="41">F143+G143</f>
        <v>1291662.8</v>
      </c>
      <c r="I143" s="8"/>
      <c r="J143" s="8">
        <v>1291662.8</v>
      </c>
      <c r="K143" s="15">
        <v>706781</v>
      </c>
      <c r="L143" s="8">
        <f t="shared" si="40"/>
        <v>1326652.2000000002</v>
      </c>
      <c r="M143" s="8">
        <f t="shared" ref="M143:M169" si="42">J143+K143</f>
        <v>1998443.8</v>
      </c>
      <c r="N143" s="8">
        <f>M143/B143*100</f>
        <v>297.47972436690191</v>
      </c>
      <c r="O143" s="8">
        <f t="shared" si="39"/>
        <v>2028690.5824400003</v>
      </c>
      <c r="P143" s="8">
        <v>2028690.58244</v>
      </c>
      <c r="Q143" s="8">
        <f>P143/B143*100</f>
        <v>301.982129940297</v>
      </c>
      <c r="R143" s="8">
        <f t="shared" ref="R143:R148" si="43">P143/M143*100</f>
        <v>101.51351678941384</v>
      </c>
      <c r="S143" s="8">
        <v>100</v>
      </c>
    </row>
    <row r="144" spans="1:19" ht="81.75" hidden="1" customHeight="1" x14ac:dyDescent="0.25">
      <c r="A144" s="11" t="s">
        <v>125</v>
      </c>
      <c r="B144" s="8"/>
      <c r="C144" s="8"/>
      <c r="D144" s="8"/>
      <c r="E144" s="8"/>
      <c r="F144" s="8"/>
      <c r="G144" s="9">
        <v>60278.6</v>
      </c>
      <c r="H144" s="8">
        <f t="shared" si="41"/>
        <v>60278.6</v>
      </c>
      <c r="I144" s="8"/>
      <c r="J144" s="8">
        <v>60278.6</v>
      </c>
      <c r="K144" s="15"/>
      <c r="L144" s="8">
        <f t="shared" si="40"/>
        <v>60278.6</v>
      </c>
      <c r="M144" s="8">
        <f t="shared" si="42"/>
        <v>60278.6</v>
      </c>
      <c r="N144" s="8"/>
      <c r="O144" s="8">
        <f t="shared" si="39"/>
        <v>36332.350225464186</v>
      </c>
      <c r="P144" s="8">
        <v>27394.592069999999</v>
      </c>
      <c r="Q144" s="8"/>
      <c r="R144" s="8">
        <f t="shared" si="43"/>
        <v>45.446629599891168</v>
      </c>
      <c r="S144" s="8">
        <v>75.400000000000006</v>
      </c>
    </row>
    <row r="145" spans="1:19" ht="59.25" hidden="1" customHeight="1" thickBot="1" x14ac:dyDescent="0.3">
      <c r="A145" s="11" t="s">
        <v>9</v>
      </c>
      <c r="B145" s="8">
        <v>236515.6</v>
      </c>
      <c r="C145" s="8">
        <v>-58571.8</v>
      </c>
      <c r="D145" s="8">
        <v>177943.8</v>
      </c>
      <c r="E145" s="8">
        <v>8900</v>
      </c>
      <c r="F145" s="8">
        <v>186843.8</v>
      </c>
      <c r="G145" s="9">
        <v>3200</v>
      </c>
      <c r="H145" s="8">
        <f t="shared" si="41"/>
        <v>190043.8</v>
      </c>
      <c r="I145" s="8"/>
      <c r="J145" s="8">
        <v>190043.8</v>
      </c>
      <c r="K145" s="15">
        <v>4446.2</v>
      </c>
      <c r="L145" s="8">
        <f t="shared" si="40"/>
        <v>-42025.600000000006</v>
      </c>
      <c r="M145" s="8">
        <f t="shared" si="42"/>
        <v>194490</v>
      </c>
      <c r="N145" s="8">
        <f>M145/B145*100</f>
        <v>82.23136232874279</v>
      </c>
      <c r="O145" s="8">
        <f t="shared" si="39"/>
        <v>197318.24150809718</v>
      </c>
      <c r="P145" s="8">
        <v>194950.42261000001</v>
      </c>
      <c r="Q145" s="8">
        <f>P145/B145*100</f>
        <v>82.426031352688796</v>
      </c>
      <c r="R145" s="8">
        <f t="shared" si="43"/>
        <v>100.23673330762509</v>
      </c>
      <c r="S145" s="8">
        <v>98.8</v>
      </c>
    </row>
    <row r="146" spans="1:19" ht="130.5" customHeight="1" thickBot="1" x14ac:dyDescent="0.3">
      <c r="A146" s="28" t="s">
        <v>90</v>
      </c>
      <c r="B146" s="29">
        <v>5557256.5999999996</v>
      </c>
      <c r="C146" s="29">
        <v>595319.6</v>
      </c>
      <c r="D146" s="29">
        <v>6152576.2000000002</v>
      </c>
      <c r="E146" s="29">
        <v>1474347.8</v>
      </c>
      <c r="F146" s="29">
        <v>7626924</v>
      </c>
      <c r="G146" s="29">
        <v>1460584.3</v>
      </c>
      <c r="H146" s="29">
        <f t="shared" si="41"/>
        <v>9087508.3000000007</v>
      </c>
      <c r="I146" s="29">
        <v>83435.899999999994</v>
      </c>
      <c r="J146" s="29">
        <v>9170944.2000000011</v>
      </c>
      <c r="K146" s="29">
        <v>489968.6</v>
      </c>
      <c r="L146" s="29">
        <f t="shared" si="40"/>
        <v>4103656.2</v>
      </c>
      <c r="M146" s="29">
        <f t="shared" si="42"/>
        <v>9660912.8000000007</v>
      </c>
      <c r="N146" s="29">
        <f>M146/B146*100</f>
        <v>173.84320169775859</v>
      </c>
      <c r="O146" s="29">
        <f t="shared" si="39"/>
        <v>8651062.7446774207</v>
      </c>
      <c r="P146" s="29">
        <v>8045488.3525500009</v>
      </c>
      <c r="Q146" s="29">
        <f>P146/B146*100</f>
        <v>144.77446214288543</v>
      </c>
      <c r="R146" s="30">
        <f t="shared" si="43"/>
        <v>83.278759669065636</v>
      </c>
      <c r="S146" s="30">
        <v>93</v>
      </c>
    </row>
    <row r="147" spans="1:19" ht="57.75" hidden="1" customHeight="1" x14ac:dyDescent="0.25">
      <c r="A147" s="11" t="s">
        <v>127</v>
      </c>
      <c r="B147" s="8">
        <v>1099634.6000000001</v>
      </c>
      <c r="C147" s="8">
        <v>278618.8</v>
      </c>
      <c r="D147" s="8">
        <v>1378253.4</v>
      </c>
      <c r="E147" s="8">
        <v>111675.4</v>
      </c>
      <c r="F147" s="8">
        <v>1489928.8</v>
      </c>
      <c r="G147" s="9">
        <v>130700.8</v>
      </c>
      <c r="H147" s="8">
        <f t="shared" si="41"/>
        <v>1620629.6</v>
      </c>
      <c r="I147" s="8"/>
      <c r="J147" s="8">
        <v>1620629.6</v>
      </c>
      <c r="K147" s="15">
        <v>27484.7</v>
      </c>
      <c r="L147" s="8">
        <f t="shared" si="40"/>
        <v>548479.69999999995</v>
      </c>
      <c r="M147" s="8">
        <f t="shared" si="42"/>
        <v>1648114.3</v>
      </c>
      <c r="N147" s="8">
        <f>M147/B147*100</f>
        <v>149.87835959326853</v>
      </c>
      <c r="O147" s="8">
        <f t="shared" si="39"/>
        <v>1648388.5517021278</v>
      </c>
      <c r="P147" s="8">
        <v>1394536.71474</v>
      </c>
      <c r="Q147" s="8">
        <f>P147/B147*100</f>
        <v>126.81819167385238</v>
      </c>
      <c r="R147" s="8">
        <f t="shared" si="43"/>
        <v>84.614077721429865</v>
      </c>
      <c r="S147" s="8">
        <v>84.6</v>
      </c>
    </row>
    <row r="148" spans="1:19" ht="57.75" hidden="1" customHeight="1" x14ac:dyDescent="0.25">
      <c r="A148" s="11" t="s">
        <v>128</v>
      </c>
      <c r="B148" s="8">
        <v>191614.7</v>
      </c>
      <c r="C148" s="8">
        <v>59512.4</v>
      </c>
      <c r="D148" s="8">
        <v>251127.1</v>
      </c>
      <c r="E148" s="8">
        <v>-771.7</v>
      </c>
      <c r="F148" s="8">
        <v>250355.4</v>
      </c>
      <c r="G148" s="9">
        <v>71928.3</v>
      </c>
      <c r="H148" s="8">
        <f t="shared" si="41"/>
        <v>322283.7</v>
      </c>
      <c r="I148" s="8"/>
      <c r="J148" s="8">
        <v>322283.7</v>
      </c>
      <c r="K148" s="15">
        <v>-45020.7</v>
      </c>
      <c r="L148" s="8">
        <f t="shared" si="40"/>
        <v>85648.3</v>
      </c>
      <c r="M148" s="8">
        <f t="shared" si="42"/>
        <v>277263</v>
      </c>
      <c r="N148" s="8">
        <f>M148/B148*100</f>
        <v>144.69818860452773</v>
      </c>
      <c r="O148" s="8">
        <f t="shared" si="39"/>
        <v>277341.61366486491</v>
      </c>
      <c r="P148" s="8">
        <v>256540.99264000001</v>
      </c>
      <c r="Q148" s="8">
        <f>P148/B148*100</f>
        <v>133.8837743868294</v>
      </c>
      <c r="R148" s="8">
        <f t="shared" si="43"/>
        <v>92.526226954191515</v>
      </c>
      <c r="S148" s="8">
        <v>92.5</v>
      </c>
    </row>
    <row r="149" spans="1:19" ht="57" hidden="1" thickBot="1" x14ac:dyDescent="0.3">
      <c r="A149" s="11" t="s">
        <v>150</v>
      </c>
      <c r="B149" s="8"/>
      <c r="C149" s="8"/>
      <c r="D149" s="8"/>
      <c r="E149" s="8"/>
      <c r="F149" s="8"/>
      <c r="G149" s="9">
        <v>-6500</v>
      </c>
      <c r="H149" s="8">
        <f t="shared" si="41"/>
        <v>-6500</v>
      </c>
      <c r="I149" s="8"/>
      <c r="J149" s="8">
        <v>-6500</v>
      </c>
      <c r="K149" s="15"/>
      <c r="L149" s="8">
        <f t="shared" si="40"/>
        <v>-6500</v>
      </c>
      <c r="M149" s="8">
        <f t="shared" si="42"/>
        <v>-6500</v>
      </c>
      <c r="N149" s="8"/>
      <c r="O149" s="17" t="e">
        <f t="shared" si="39"/>
        <v>#DIV/0!</v>
      </c>
      <c r="P149" s="17"/>
      <c r="Q149" s="8"/>
      <c r="R149" s="8"/>
      <c r="S149" s="8"/>
    </row>
    <row r="150" spans="1:19" ht="89.25" customHeight="1" thickBot="1" x14ac:dyDescent="0.3">
      <c r="A150" s="28" t="s">
        <v>101</v>
      </c>
      <c r="B150" s="29">
        <v>1599</v>
      </c>
      <c r="C150" s="29">
        <v>400.2</v>
      </c>
      <c r="D150" s="29">
        <v>1999.2</v>
      </c>
      <c r="E150" s="29"/>
      <c r="F150" s="29">
        <v>1999.2</v>
      </c>
      <c r="G150" s="29">
        <v>5597</v>
      </c>
      <c r="H150" s="29">
        <f t="shared" si="41"/>
        <v>7596.2</v>
      </c>
      <c r="I150" s="29"/>
      <c r="J150" s="29">
        <v>7596.2</v>
      </c>
      <c r="K150" s="29"/>
      <c r="L150" s="29">
        <f t="shared" si="40"/>
        <v>5997.2</v>
      </c>
      <c r="M150" s="29">
        <f t="shared" si="42"/>
        <v>7596.2</v>
      </c>
      <c r="N150" s="29">
        <f t="shared" ref="N150:N160" si="44">M150/B150*100</f>
        <v>475.05941213258291</v>
      </c>
      <c r="O150" s="29">
        <f t="shared" si="39"/>
        <v>7599.7489621621617</v>
      </c>
      <c r="P150" s="29">
        <v>7029.7677899999999</v>
      </c>
      <c r="Q150" s="29">
        <f t="shared" ref="Q150:Q160" si="45">P150/B150*100</f>
        <v>439.6352589118199</v>
      </c>
      <c r="R150" s="30">
        <f t="shared" ref="R150:R169" si="46">P150/M150*100</f>
        <v>92.543216213369845</v>
      </c>
      <c r="S150" s="30">
        <v>92.5</v>
      </c>
    </row>
    <row r="151" spans="1:19" ht="96.75" hidden="1" customHeight="1" x14ac:dyDescent="0.25">
      <c r="A151" s="11" t="s">
        <v>130</v>
      </c>
      <c r="B151" s="8">
        <v>27188.3</v>
      </c>
      <c r="C151" s="8">
        <v>47240.800000000003</v>
      </c>
      <c r="D151" s="8">
        <v>74429.100000000006</v>
      </c>
      <c r="E151" s="8">
        <v>20263.2</v>
      </c>
      <c r="F151" s="8">
        <v>94692.3</v>
      </c>
      <c r="G151" s="9">
        <v>21297.599999999999</v>
      </c>
      <c r="H151" s="8">
        <f t="shared" si="41"/>
        <v>115989.9</v>
      </c>
      <c r="I151" s="8"/>
      <c r="J151" s="8">
        <v>115989.9</v>
      </c>
      <c r="K151" s="15">
        <v>-6180.3</v>
      </c>
      <c r="L151" s="8">
        <f t="shared" si="40"/>
        <v>82621.3</v>
      </c>
      <c r="M151" s="8">
        <f t="shared" si="42"/>
        <v>109809.59999999999</v>
      </c>
      <c r="N151" s="8">
        <f t="shared" si="44"/>
        <v>403.88549486359943</v>
      </c>
      <c r="O151" s="8">
        <f t="shared" si="39"/>
        <v>109672.065</v>
      </c>
      <c r="P151" s="8">
        <v>109672.065</v>
      </c>
      <c r="Q151" s="8">
        <f t="shared" si="45"/>
        <v>403.37963388663508</v>
      </c>
      <c r="R151" s="8">
        <f t="shared" si="46"/>
        <v>99.874751387856804</v>
      </c>
      <c r="S151" s="8">
        <v>100</v>
      </c>
    </row>
    <row r="152" spans="1:19" ht="59.25" hidden="1" customHeight="1" x14ac:dyDescent="0.25">
      <c r="A152" s="11" t="s">
        <v>131</v>
      </c>
      <c r="B152" s="8">
        <v>102125.7</v>
      </c>
      <c r="C152" s="8">
        <v>1200</v>
      </c>
      <c r="D152" s="8">
        <v>103325.7</v>
      </c>
      <c r="E152" s="8">
        <v>1700</v>
      </c>
      <c r="F152" s="8">
        <v>105025.7</v>
      </c>
      <c r="G152" s="9">
        <v>12798.6</v>
      </c>
      <c r="H152" s="8">
        <f t="shared" si="41"/>
        <v>117824.3</v>
      </c>
      <c r="I152" s="8"/>
      <c r="J152" s="8">
        <v>117824.3</v>
      </c>
      <c r="K152" s="15">
        <v>9068.7999999999993</v>
      </c>
      <c r="L152" s="8">
        <f t="shared" si="40"/>
        <v>24767.4</v>
      </c>
      <c r="M152" s="8">
        <f t="shared" si="42"/>
        <v>126893.1</v>
      </c>
      <c r="N152" s="8">
        <f t="shared" si="44"/>
        <v>124.25187783290592</v>
      </c>
      <c r="O152" s="8">
        <f t="shared" si="39"/>
        <v>130145.46249999999</v>
      </c>
      <c r="P152" s="8">
        <v>130145.46249999999</v>
      </c>
      <c r="Q152" s="8">
        <f t="shared" si="45"/>
        <v>127.43654388660248</v>
      </c>
      <c r="R152" s="8">
        <f t="shared" si="46"/>
        <v>102.56307277543064</v>
      </c>
      <c r="S152" s="8">
        <v>100</v>
      </c>
    </row>
    <row r="153" spans="1:19" ht="56.25" hidden="1" x14ac:dyDescent="0.25">
      <c r="A153" s="11" t="s">
        <v>132</v>
      </c>
      <c r="B153" s="8">
        <v>1450</v>
      </c>
      <c r="C153" s="8">
        <v>1250</v>
      </c>
      <c r="D153" s="8">
        <v>2700</v>
      </c>
      <c r="E153" s="8">
        <v>750</v>
      </c>
      <c r="F153" s="8">
        <v>3450</v>
      </c>
      <c r="G153" s="9">
        <v>750</v>
      </c>
      <c r="H153" s="8">
        <f t="shared" si="41"/>
        <v>4200</v>
      </c>
      <c r="I153" s="8"/>
      <c r="J153" s="8">
        <v>4200</v>
      </c>
      <c r="K153" s="15"/>
      <c r="L153" s="8">
        <f t="shared" si="40"/>
        <v>2750</v>
      </c>
      <c r="M153" s="8">
        <f t="shared" si="42"/>
        <v>4200</v>
      </c>
      <c r="N153" s="8">
        <f t="shared" si="44"/>
        <v>289.65517241379308</v>
      </c>
      <c r="O153" s="8">
        <f t="shared" si="39"/>
        <v>4200</v>
      </c>
      <c r="P153" s="8">
        <v>4200</v>
      </c>
      <c r="Q153" s="8">
        <f t="shared" si="45"/>
        <v>289.65517241379308</v>
      </c>
      <c r="R153" s="8">
        <f t="shared" si="46"/>
        <v>100</v>
      </c>
      <c r="S153" s="8">
        <v>100</v>
      </c>
    </row>
    <row r="154" spans="1:19" ht="63.75" hidden="1" customHeight="1" thickBot="1" x14ac:dyDescent="0.3">
      <c r="A154" s="11" t="s">
        <v>9</v>
      </c>
      <c r="B154" s="8">
        <v>12427.5</v>
      </c>
      <c r="C154" s="8">
        <v>2375</v>
      </c>
      <c r="D154" s="8">
        <v>14802.5</v>
      </c>
      <c r="E154" s="8">
        <v>695</v>
      </c>
      <c r="F154" s="8">
        <v>15497.5</v>
      </c>
      <c r="G154" s="9">
        <v>-1982.7</v>
      </c>
      <c r="H154" s="8">
        <f t="shared" si="41"/>
        <v>13514.8</v>
      </c>
      <c r="I154" s="8"/>
      <c r="J154" s="8">
        <v>13514.8</v>
      </c>
      <c r="K154" s="15">
        <v>-31.6</v>
      </c>
      <c r="L154" s="8">
        <f t="shared" si="40"/>
        <v>1055.7</v>
      </c>
      <c r="M154" s="8">
        <f t="shared" si="42"/>
        <v>13483.199999999999</v>
      </c>
      <c r="N154" s="8">
        <f t="shared" si="44"/>
        <v>108.49487024743512</v>
      </c>
      <c r="O154" s="8">
        <f t="shared" si="39"/>
        <v>13613.570204498978</v>
      </c>
      <c r="P154" s="8">
        <v>13314.07166</v>
      </c>
      <c r="Q154" s="8">
        <f t="shared" si="45"/>
        <v>107.13395019110843</v>
      </c>
      <c r="R154" s="8">
        <f t="shared" si="46"/>
        <v>98.745636495787352</v>
      </c>
      <c r="S154" s="8">
        <v>97.8</v>
      </c>
    </row>
    <row r="155" spans="1:19" ht="148.5" customHeight="1" thickBot="1" x14ac:dyDescent="0.3">
      <c r="A155" s="28" t="s">
        <v>41</v>
      </c>
      <c r="B155" s="29">
        <v>121398.5</v>
      </c>
      <c r="C155" s="29"/>
      <c r="D155" s="29">
        <v>121398.5</v>
      </c>
      <c r="E155" s="29">
        <v>81</v>
      </c>
      <c r="F155" s="29">
        <v>121479.5</v>
      </c>
      <c r="G155" s="29">
        <v>80.7</v>
      </c>
      <c r="H155" s="29">
        <f t="shared" si="41"/>
        <v>121560.2</v>
      </c>
      <c r="I155" s="29"/>
      <c r="J155" s="29">
        <v>121560.2</v>
      </c>
      <c r="K155" s="29">
        <v>-77.3</v>
      </c>
      <c r="L155" s="29">
        <f t="shared" si="40"/>
        <v>84.399999999999991</v>
      </c>
      <c r="M155" s="29">
        <f t="shared" si="42"/>
        <v>121482.9</v>
      </c>
      <c r="N155" s="29">
        <f t="shared" si="44"/>
        <v>100.06952309954407</v>
      </c>
      <c r="O155" s="29">
        <f t="shared" si="39"/>
        <v>121669.44036544851</v>
      </c>
      <c r="P155" s="29">
        <v>109867.50465</v>
      </c>
      <c r="Q155" s="29">
        <f t="shared" si="45"/>
        <v>90.501533915163705</v>
      </c>
      <c r="R155" s="30">
        <f t="shared" si="46"/>
        <v>90.438658156827017</v>
      </c>
      <c r="S155" s="30">
        <v>90.3</v>
      </c>
    </row>
    <row r="156" spans="1:19" ht="81.75" hidden="1" customHeight="1" x14ac:dyDescent="0.25">
      <c r="A156" s="11" t="s">
        <v>134</v>
      </c>
      <c r="B156" s="8">
        <v>60200</v>
      </c>
      <c r="C156" s="8">
        <v>13694.6</v>
      </c>
      <c r="D156" s="8">
        <v>73894.600000000006</v>
      </c>
      <c r="E156" s="8"/>
      <c r="F156" s="8">
        <v>73894.600000000006</v>
      </c>
      <c r="G156" s="9"/>
      <c r="H156" s="8">
        <f t="shared" si="41"/>
        <v>73894.600000000006</v>
      </c>
      <c r="I156" s="8"/>
      <c r="J156" s="8">
        <v>73894.600000000006</v>
      </c>
      <c r="K156" s="15"/>
      <c r="L156" s="8">
        <f t="shared" si="40"/>
        <v>13694.6</v>
      </c>
      <c r="M156" s="8">
        <f t="shared" si="42"/>
        <v>73894.600000000006</v>
      </c>
      <c r="N156" s="8">
        <f t="shared" si="44"/>
        <v>122.74850498338871</v>
      </c>
      <c r="O156" s="8">
        <f t="shared" si="39"/>
        <v>73936.338711583929</v>
      </c>
      <c r="P156" s="8">
        <v>62550.142549999997</v>
      </c>
      <c r="Q156" s="8">
        <f t="shared" si="45"/>
        <v>103.90389127906975</v>
      </c>
      <c r="R156" s="8">
        <f t="shared" si="46"/>
        <v>84.647785562138495</v>
      </c>
      <c r="S156" s="8">
        <v>84.6</v>
      </c>
    </row>
    <row r="157" spans="1:19" ht="42" hidden="1" customHeight="1" x14ac:dyDescent="0.25">
      <c r="A157" s="11" t="s">
        <v>135</v>
      </c>
      <c r="B157" s="8">
        <v>69044.600000000006</v>
      </c>
      <c r="C157" s="8">
        <v>15500</v>
      </c>
      <c r="D157" s="8">
        <v>84544.6</v>
      </c>
      <c r="E157" s="8">
        <v>199275.4</v>
      </c>
      <c r="F157" s="8">
        <v>283820</v>
      </c>
      <c r="G157" s="9">
        <v>282766.3</v>
      </c>
      <c r="H157" s="8">
        <f t="shared" si="41"/>
        <v>566586.30000000005</v>
      </c>
      <c r="I157" s="8"/>
      <c r="J157" s="8">
        <v>566586.30000000005</v>
      </c>
      <c r="K157" s="15">
        <v>-4888.3</v>
      </c>
      <c r="L157" s="8">
        <f t="shared" si="40"/>
        <v>492653.39999999997</v>
      </c>
      <c r="M157" s="8">
        <f t="shared" si="42"/>
        <v>561698</v>
      </c>
      <c r="N157" s="8">
        <f t="shared" si="44"/>
        <v>813.52922603650393</v>
      </c>
      <c r="O157" s="8">
        <f t="shared" si="39"/>
        <v>563508.49747219414</v>
      </c>
      <c r="P157" s="8">
        <v>557309.90399999998</v>
      </c>
      <c r="Q157" s="8">
        <f t="shared" si="45"/>
        <v>807.17377463262869</v>
      </c>
      <c r="R157" s="8">
        <f t="shared" si="46"/>
        <v>99.218780198612066</v>
      </c>
      <c r="S157" s="8">
        <v>98.9</v>
      </c>
    </row>
    <row r="158" spans="1:19" ht="78" hidden="1" customHeight="1" x14ac:dyDescent="0.25">
      <c r="A158" s="11" t="s">
        <v>136</v>
      </c>
      <c r="B158" s="8">
        <v>668457.69999999995</v>
      </c>
      <c r="C158" s="8">
        <v>256798.8</v>
      </c>
      <c r="D158" s="8">
        <v>925256.5</v>
      </c>
      <c r="E158" s="8">
        <v>-176363.2</v>
      </c>
      <c r="F158" s="8">
        <v>748893.3</v>
      </c>
      <c r="G158" s="9">
        <v>149216.70000000001</v>
      </c>
      <c r="H158" s="8">
        <f t="shared" si="41"/>
        <v>898110</v>
      </c>
      <c r="I158" s="8"/>
      <c r="J158" s="8">
        <v>898110</v>
      </c>
      <c r="K158" s="15">
        <v>-115132.6</v>
      </c>
      <c r="L158" s="8">
        <f t="shared" si="40"/>
        <v>114519.69999999998</v>
      </c>
      <c r="M158" s="8">
        <f t="shared" si="42"/>
        <v>782977.4</v>
      </c>
      <c r="N158" s="8">
        <f t="shared" si="44"/>
        <v>117.13192921556592</v>
      </c>
      <c r="O158" s="8">
        <f t="shared" si="39"/>
        <v>794059.81195496419</v>
      </c>
      <c r="P158" s="8">
        <v>775796.43628000002</v>
      </c>
      <c r="Q158" s="8">
        <f t="shared" si="45"/>
        <v>116.05767070676276</v>
      </c>
      <c r="R158" s="8">
        <f t="shared" si="46"/>
        <v>99.082864496472055</v>
      </c>
      <c r="S158" s="8">
        <v>97.7</v>
      </c>
    </row>
    <row r="159" spans="1:19" ht="56.25" hidden="1" x14ac:dyDescent="0.25">
      <c r="A159" s="11" t="s">
        <v>9</v>
      </c>
      <c r="B159" s="8">
        <v>77255</v>
      </c>
      <c r="C159" s="8"/>
      <c r="D159" s="8">
        <v>77255</v>
      </c>
      <c r="E159" s="8">
        <v>3072</v>
      </c>
      <c r="F159" s="8">
        <v>80327</v>
      </c>
      <c r="G159" s="9">
        <v>3823.2</v>
      </c>
      <c r="H159" s="8">
        <f t="shared" si="41"/>
        <v>84150.2</v>
      </c>
      <c r="I159" s="8"/>
      <c r="J159" s="8">
        <v>84150.2</v>
      </c>
      <c r="K159" s="15">
        <v>-184</v>
      </c>
      <c r="L159" s="8">
        <f t="shared" si="40"/>
        <v>6711.2</v>
      </c>
      <c r="M159" s="8">
        <f t="shared" si="42"/>
        <v>83966.2</v>
      </c>
      <c r="N159" s="8">
        <f t="shared" si="44"/>
        <v>108.68707527020905</v>
      </c>
      <c r="O159" s="8">
        <f t="shared" si="39"/>
        <v>84176.863678861788</v>
      </c>
      <c r="P159" s="8">
        <v>82830.033859999996</v>
      </c>
      <c r="Q159" s="8">
        <f t="shared" si="45"/>
        <v>107.21640522943498</v>
      </c>
      <c r="R159" s="8">
        <f t="shared" si="46"/>
        <v>98.646876790899199</v>
      </c>
      <c r="S159" s="8">
        <v>98.4</v>
      </c>
    </row>
    <row r="160" spans="1:19" ht="37.5" hidden="1" x14ac:dyDescent="0.25">
      <c r="A160" s="11" t="s">
        <v>137</v>
      </c>
      <c r="B160" s="8">
        <v>148824.29999999999</v>
      </c>
      <c r="C160" s="8">
        <v>60000</v>
      </c>
      <c r="D160" s="8">
        <v>208824.3</v>
      </c>
      <c r="E160" s="8">
        <v>60000</v>
      </c>
      <c r="F160" s="8">
        <v>268824.3</v>
      </c>
      <c r="G160" s="9">
        <v>113300</v>
      </c>
      <c r="H160" s="8">
        <f t="shared" si="41"/>
        <v>382124.3</v>
      </c>
      <c r="I160" s="8"/>
      <c r="J160" s="8">
        <v>382124.3</v>
      </c>
      <c r="K160" s="15">
        <v>-65121.9</v>
      </c>
      <c r="L160" s="8">
        <f t="shared" si="40"/>
        <v>168178.1</v>
      </c>
      <c r="M160" s="8">
        <f t="shared" si="42"/>
        <v>317002.39999999997</v>
      </c>
      <c r="N160" s="8">
        <f t="shared" si="44"/>
        <v>213.00446230891055</v>
      </c>
      <c r="O160" s="8">
        <f t="shared" si="39"/>
        <v>317103.67784501065</v>
      </c>
      <c r="P160" s="8">
        <v>298711.66453000001</v>
      </c>
      <c r="Q160" s="8">
        <f t="shared" si="45"/>
        <v>200.71430843618953</v>
      </c>
      <c r="R160" s="8">
        <f t="shared" si="46"/>
        <v>94.230095586027119</v>
      </c>
      <c r="S160" s="8">
        <v>94.2</v>
      </c>
    </row>
    <row r="161" spans="1:19" ht="57" hidden="1" thickBot="1" x14ac:dyDescent="0.3">
      <c r="A161" s="11" t="s">
        <v>138</v>
      </c>
      <c r="B161" s="8"/>
      <c r="C161" s="8"/>
      <c r="D161" s="8"/>
      <c r="E161" s="8">
        <v>200000</v>
      </c>
      <c r="F161" s="8">
        <v>200000</v>
      </c>
      <c r="G161" s="9"/>
      <c r="H161" s="8">
        <f t="shared" si="41"/>
        <v>200000</v>
      </c>
      <c r="I161" s="8"/>
      <c r="J161" s="8">
        <v>200000</v>
      </c>
      <c r="K161" s="15"/>
      <c r="L161" s="8">
        <f t="shared" si="40"/>
        <v>200000</v>
      </c>
      <c r="M161" s="8">
        <f t="shared" si="42"/>
        <v>200000</v>
      </c>
      <c r="N161" s="8"/>
      <c r="O161" s="8">
        <f t="shared" si="39"/>
        <v>199978.33274999997</v>
      </c>
      <c r="P161" s="8">
        <v>199978.33275</v>
      </c>
      <c r="Q161" s="8"/>
      <c r="R161" s="8">
        <f t="shared" si="46"/>
        <v>99.989166375000011</v>
      </c>
      <c r="S161" s="8">
        <v>100</v>
      </c>
    </row>
    <row r="162" spans="1:19" ht="108" customHeight="1" thickBot="1" x14ac:dyDescent="0.3">
      <c r="A162" s="28" t="s">
        <v>82</v>
      </c>
      <c r="B162" s="29">
        <v>298425.7</v>
      </c>
      <c r="C162" s="29">
        <v>181316.6</v>
      </c>
      <c r="D162" s="29">
        <v>479742.3</v>
      </c>
      <c r="E162" s="29">
        <v>32688.400000000001</v>
      </c>
      <c r="F162" s="29">
        <v>512430.7</v>
      </c>
      <c r="G162" s="29">
        <v>159785.60000000001</v>
      </c>
      <c r="H162" s="29">
        <f t="shared" si="41"/>
        <v>672216.3</v>
      </c>
      <c r="I162" s="29"/>
      <c r="J162" s="29">
        <v>672216.3</v>
      </c>
      <c r="K162" s="29">
        <v>-9800.5</v>
      </c>
      <c r="L162" s="29">
        <f t="shared" si="40"/>
        <v>363990.1</v>
      </c>
      <c r="M162" s="29">
        <f t="shared" si="42"/>
        <v>662415.80000000005</v>
      </c>
      <c r="N162" s="29">
        <f>M162/B162*100</f>
        <v>221.97009171797202</v>
      </c>
      <c r="O162" s="29">
        <f t="shared" si="39"/>
        <v>655992.15843750001</v>
      </c>
      <c r="P162" s="29">
        <v>566777.22489000007</v>
      </c>
      <c r="Q162" s="29">
        <f>P162/B162*100</f>
        <v>189.92239103066527</v>
      </c>
      <c r="R162" s="30">
        <f t="shared" si="46"/>
        <v>85.562153694099692</v>
      </c>
      <c r="S162" s="30">
        <v>86.4</v>
      </c>
    </row>
    <row r="163" spans="1:19" ht="78" hidden="1" customHeight="1" thickBot="1" x14ac:dyDescent="0.3">
      <c r="A163" s="11" t="s">
        <v>140</v>
      </c>
      <c r="B163" s="8">
        <v>101550.7</v>
      </c>
      <c r="C163" s="8">
        <v>8615.9</v>
      </c>
      <c r="D163" s="8">
        <v>110166.6</v>
      </c>
      <c r="E163" s="8"/>
      <c r="F163" s="8">
        <v>110166.6</v>
      </c>
      <c r="G163" s="9">
        <v>29607.200000000001</v>
      </c>
      <c r="H163" s="8">
        <f t="shared" si="41"/>
        <v>139773.80000000002</v>
      </c>
      <c r="I163" s="8"/>
      <c r="J163" s="8">
        <v>139773.80000000002</v>
      </c>
      <c r="K163" s="15">
        <v>-70238.7</v>
      </c>
      <c r="L163" s="8">
        <f t="shared" si="40"/>
        <v>-32015.599999999999</v>
      </c>
      <c r="M163" s="8">
        <f t="shared" si="42"/>
        <v>69535.10000000002</v>
      </c>
      <c r="N163" s="8">
        <f>M163/B163*100</f>
        <v>68.473284773024716</v>
      </c>
      <c r="O163" s="8">
        <f t="shared" si="39"/>
        <v>79601.056220095692</v>
      </c>
      <c r="P163" s="8">
        <v>66546.482999999993</v>
      </c>
      <c r="Q163" s="8">
        <f>P163/B163*100</f>
        <v>65.530304567078318</v>
      </c>
      <c r="R163" s="8">
        <f t="shared" si="46"/>
        <v>95.702002298119908</v>
      </c>
      <c r="S163" s="8">
        <v>83.6</v>
      </c>
    </row>
    <row r="164" spans="1:19" ht="107.25" customHeight="1" thickBot="1" x14ac:dyDescent="0.3">
      <c r="A164" s="28" t="s">
        <v>139</v>
      </c>
      <c r="B164" s="29">
        <v>101550.7</v>
      </c>
      <c r="C164" s="29">
        <v>8615.9</v>
      </c>
      <c r="D164" s="29">
        <v>110166.6</v>
      </c>
      <c r="E164" s="29"/>
      <c r="F164" s="29">
        <v>110166.6</v>
      </c>
      <c r="G164" s="29">
        <v>29607.200000000001</v>
      </c>
      <c r="H164" s="29">
        <f t="shared" si="41"/>
        <v>139773.80000000002</v>
      </c>
      <c r="I164" s="29"/>
      <c r="J164" s="29">
        <v>139773.80000000002</v>
      </c>
      <c r="K164" s="29">
        <v>-70238.7</v>
      </c>
      <c r="L164" s="29">
        <f t="shared" si="40"/>
        <v>-32015.599999999999</v>
      </c>
      <c r="M164" s="29">
        <f t="shared" si="42"/>
        <v>69535.10000000002</v>
      </c>
      <c r="N164" s="29">
        <f>M164/B164*100</f>
        <v>68.473284773024716</v>
      </c>
      <c r="O164" s="29">
        <f t="shared" si="39"/>
        <v>79601.056220095692</v>
      </c>
      <c r="P164" s="29">
        <v>66546.482999999993</v>
      </c>
      <c r="Q164" s="29">
        <f>P164/B164*100</f>
        <v>65.530304567078318</v>
      </c>
      <c r="R164" s="30">
        <f t="shared" si="46"/>
        <v>95.702002298119908</v>
      </c>
      <c r="S164" s="30">
        <v>83.6</v>
      </c>
    </row>
    <row r="165" spans="1:19" ht="56.25" hidden="1" x14ac:dyDescent="0.25">
      <c r="A165" s="11" t="s">
        <v>142</v>
      </c>
      <c r="B165" s="8"/>
      <c r="C165" s="8"/>
      <c r="D165" s="8"/>
      <c r="E165" s="8">
        <v>495</v>
      </c>
      <c r="F165" s="8">
        <v>495</v>
      </c>
      <c r="G165" s="9"/>
      <c r="H165" s="8">
        <f t="shared" si="41"/>
        <v>495</v>
      </c>
      <c r="I165" s="8"/>
      <c r="J165" s="8">
        <v>495</v>
      </c>
      <c r="K165" s="15"/>
      <c r="L165" s="8">
        <f t="shared" si="40"/>
        <v>495</v>
      </c>
      <c r="M165" s="8">
        <f t="shared" si="42"/>
        <v>495</v>
      </c>
      <c r="N165" s="8"/>
      <c r="O165" s="8">
        <f t="shared" ref="O165:O196" si="47">P165*100/S165</f>
        <v>495</v>
      </c>
      <c r="P165" s="8">
        <v>495</v>
      </c>
      <c r="Q165" s="8"/>
      <c r="R165" s="8">
        <f t="shared" si="46"/>
        <v>100</v>
      </c>
      <c r="S165" s="8">
        <v>100</v>
      </c>
    </row>
    <row r="166" spans="1:19" ht="93.75" hidden="1" x14ac:dyDescent="0.25">
      <c r="A166" s="11" t="s">
        <v>143</v>
      </c>
      <c r="B166" s="8">
        <v>2548</v>
      </c>
      <c r="C166" s="8">
        <v>4962.1000000000004</v>
      </c>
      <c r="D166" s="8">
        <v>7510.1</v>
      </c>
      <c r="E166" s="8">
        <v>-495</v>
      </c>
      <c r="F166" s="8">
        <v>7015.1</v>
      </c>
      <c r="G166" s="9">
        <v>-116.6</v>
      </c>
      <c r="H166" s="8">
        <f t="shared" si="41"/>
        <v>6898.5</v>
      </c>
      <c r="I166" s="8"/>
      <c r="J166" s="8">
        <v>6898.5</v>
      </c>
      <c r="K166" s="15"/>
      <c r="L166" s="8">
        <f t="shared" si="40"/>
        <v>4350.5</v>
      </c>
      <c r="M166" s="8">
        <f t="shared" si="42"/>
        <v>6898.5</v>
      </c>
      <c r="N166" s="8">
        <f>M166/B166*100</f>
        <v>270.74175824175825</v>
      </c>
      <c r="O166" s="8">
        <f t="shared" si="47"/>
        <v>6899.2114472252442</v>
      </c>
      <c r="P166" s="8">
        <v>6340.3753200000001</v>
      </c>
      <c r="Q166" s="8">
        <f>P166/B166*100</f>
        <v>248.83733594976451</v>
      </c>
      <c r="R166" s="8">
        <f t="shared" si="46"/>
        <v>91.909477712546206</v>
      </c>
      <c r="S166" s="8">
        <v>91.9</v>
      </c>
    </row>
    <row r="167" spans="1:19" ht="56.25" hidden="1" x14ac:dyDescent="0.25">
      <c r="A167" s="11" t="s">
        <v>144</v>
      </c>
      <c r="B167" s="8"/>
      <c r="C167" s="8">
        <v>3103.6</v>
      </c>
      <c r="D167" s="8">
        <v>3103.6</v>
      </c>
      <c r="E167" s="8"/>
      <c r="F167" s="8">
        <v>3103.6</v>
      </c>
      <c r="G167" s="9">
        <v>643.9</v>
      </c>
      <c r="H167" s="8">
        <f t="shared" si="41"/>
        <v>3747.5</v>
      </c>
      <c r="I167" s="8"/>
      <c r="J167" s="8">
        <v>3747.5</v>
      </c>
      <c r="K167" s="15"/>
      <c r="L167" s="8">
        <f t="shared" si="40"/>
        <v>3747.5</v>
      </c>
      <c r="M167" s="8">
        <f t="shared" si="42"/>
        <v>3747.5</v>
      </c>
      <c r="N167" s="8"/>
      <c r="O167" s="8">
        <f t="shared" si="47"/>
        <v>3749.028383110196</v>
      </c>
      <c r="P167" s="8">
        <v>3640.30656</v>
      </c>
      <c r="Q167" s="8"/>
      <c r="R167" s="8">
        <f t="shared" si="46"/>
        <v>97.139601334222817</v>
      </c>
      <c r="S167" s="8">
        <v>97.1</v>
      </c>
    </row>
    <row r="168" spans="1:19" ht="84.75" hidden="1" customHeight="1" thickBot="1" x14ac:dyDescent="0.3">
      <c r="A168" s="11" t="s">
        <v>165</v>
      </c>
      <c r="B168" s="8"/>
      <c r="C168" s="8">
        <v>375</v>
      </c>
      <c r="D168" s="8">
        <v>375</v>
      </c>
      <c r="E168" s="8"/>
      <c r="F168" s="8">
        <v>375</v>
      </c>
      <c r="G168" s="9">
        <v>71.5</v>
      </c>
      <c r="H168" s="8">
        <f t="shared" si="41"/>
        <v>446.5</v>
      </c>
      <c r="I168" s="8"/>
      <c r="J168" s="8">
        <v>446.5</v>
      </c>
      <c r="K168" s="15"/>
      <c r="L168" s="8">
        <f t="shared" si="40"/>
        <v>446.5</v>
      </c>
      <c r="M168" s="8">
        <f t="shared" si="42"/>
        <v>446.5</v>
      </c>
      <c r="N168" s="8"/>
      <c r="O168" s="8">
        <f t="shared" si="47"/>
        <v>446.43599999999998</v>
      </c>
      <c r="P168" s="8">
        <v>446.43599999999998</v>
      </c>
      <c r="Q168" s="8"/>
      <c r="R168" s="8">
        <f t="shared" si="46"/>
        <v>99.985666293393052</v>
      </c>
      <c r="S168" s="8">
        <v>100</v>
      </c>
    </row>
    <row r="169" spans="1:19" ht="102" thickBot="1" x14ac:dyDescent="0.3">
      <c r="A169" s="28" t="s">
        <v>104</v>
      </c>
      <c r="B169" s="29">
        <v>5419.3</v>
      </c>
      <c r="C169" s="29"/>
      <c r="D169" s="29">
        <v>5419.3</v>
      </c>
      <c r="E169" s="29"/>
      <c r="F169" s="29">
        <v>5419.3</v>
      </c>
      <c r="G169" s="29">
        <v>5690.7</v>
      </c>
      <c r="H169" s="29">
        <f t="shared" si="41"/>
        <v>11110</v>
      </c>
      <c r="I169" s="29"/>
      <c r="J169" s="29">
        <v>11110</v>
      </c>
      <c r="K169" s="29">
        <v>-3386.5</v>
      </c>
      <c r="L169" s="29">
        <f t="shared" si="40"/>
        <v>2304.1999999999998</v>
      </c>
      <c r="M169" s="29">
        <f t="shared" si="42"/>
        <v>7723.5</v>
      </c>
      <c r="N169" s="29">
        <f>M169/B169*100</f>
        <v>142.51840643625559</v>
      </c>
      <c r="O169" s="29">
        <f t="shared" si="47"/>
        <v>7330.6779006211182</v>
      </c>
      <c r="P169" s="29">
        <v>5901.19571</v>
      </c>
      <c r="Q169" s="29">
        <f>P169/B169*100</f>
        <v>108.89221320096692</v>
      </c>
      <c r="R169" s="30">
        <f t="shared" si="46"/>
        <v>76.405719039295661</v>
      </c>
      <c r="S169" s="30">
        <v>80.5</v>
      </c>
    </row>
    <row r="170" spans="1:19" ht="118.5" hidden="1" customHeight="1" x14ac:dyDescent="0.25">
      <c r="A170" s="11" t="s">
        <v>146</v>
      </c>
      <c r="B170" s="8">
        <v>29159.9</v>
      </c>
      <c r="C170" s="8">
        <v>10000</v>
      </c>
      <c r="D170" s="8">
        <v>39159.9</v>
      </c>
      <c r="E170" s="8"/>
      <c r="F170" s="8">
        <v>39159.9</v>
      </c>
      <c r="G170" s="9">
        <v>10519</v>
      </c>
      <c r="H170" s="8">
        <f t="shared" ref="H170:H174" si="48">F170+G170</f>
        <v>49678.9</v>
      </c>
      <c r="I170" s="8"/>
      <c r="J170" s="8">
        <v>49678.9</v>
      </c>
      <c r="K170" s="15">
        <v>-5750</v>
      </c>
      <c r="L170" s="8">
        <f t="shared" ref="L170:L175" si="49">C170+E170+G170+I170+K170</f>
        <v>14769</v>
      </c>
      <c r="M170" s="8">
        <f t="shared" ref="M170:M171" si="50">J170+K170</f>
        <v>43928.9</v>
      </c>
      <c r="N170" s="8">
        <f t="shared" ref="N170:N175" si="51">M170/B170*100</f>
        <v>150.64832183923812</v>
      </c>
      <c r="O170" s="8">
        <f t="shared" ref="O170:O172" si="52">P170*100/S170</f>
        <v>42707.416982310089</v>
      </c>
      <c r="P170" s="8">
        <f>'[1]без учета счетов бюджета'!$AF$1604+'[1]без учета счетов бюджета'!$AF$1717+'[1]без учета счетов бюджета'!$AF$1787+'[1]без учета счетов бюджета'!$AF$2867+'[1]без учета счетов бюджета'!$AF$3291+'[1]без учета счетов бюджета'!$AF$3369+'[1]без учета счетов бюджета'!$AF$3462+'[1]без учета счетов бюджета'!$AF$3538</f>
        <v>41041.827719999994</v>
      </c>
      <c r="Q170" s="8">
        <f>P170/B170*100</f>
        <v>140.74749131512795</v>
      </c>
      <c r="R170" s="8">
        <f t="shared" ref="R170:R171" si="53">P170/M170*100</f>
        <v>93.427852097366397</v>
      </c>
      <c r="S170" s="8">
        <v>96.1</v>
      </c>
    </row>
    <row r="171" spans="1:19" ht="56.25" hidden="1" x14ac:dyDescent="0.25">
      <c r="A171" s="11" t="s">
        <v>147</v>
      </c>
      <c r="B171" s="8">
        <v>24948.6</v>
      </c>
      <c r="C171" s="8"/>
      <c r="D171" s="8">
        <v>24948.6</v>
      </c>
      <c r="E171" s="8"/>
      <c r="F171" s="8">
        <v>24948.6</v>
      </c>
      <c r="G171" s="9"/>
      <c r="H171" s="8">
        <f t="shared" si="48"/>
        <v>24948.6</v>
      </c>
      <c r="I171" s="8"/>
      <c r="J171" s="8">
        <v>24948.6</v>
      </c>
      <c r="K171" s="15"/>
      <c r="L171" s="8"/>
      <c r="M171" s="8">
        <f t="shared" si="50"/>
        <v>24948.6</v>
      </c>
      <c r="N171" s="8">
        <f t="shared" si="51"/>
        <v>100</v>
      </c>
      <c r="O171" s="8">
        <f t="shared" si="52"/>
        <v>24936.344219999999</v>
      </c>
      <c r="P171" s="8">
        <v>24936.344219999999</v>
      </c>
      <c r="Q171" s="8">
        <f>P171/B171*100</f>
        <v>99.950875880810955</v>
      </c>
      <c r="R171" s="8">
        <f t="shared" si="53"/>
        <v>99.950875880810955</v>
      </c>
      <c r="S171" s="8">
        <v>100</v>
      </c>
    </row>
    <row r="172" spans="1:19" ht="105" hidden="1" customHeight="1" thickBot="1" x14ac:dyDescent="0.3">
      <c r="A172" s="11" t="s">
        <v>166</v>
      </c>
      <c r="B172" s="8"/>
      <c r="C172" s="8"/>
      <c r="D172" s="8"/>
      <c r="E172" s="8"/>
      <c r="F172" s="8"/>
      <c r="G172" s="9"/>
      <c r="H172" s="8"/>
      <c r="I172" s="8"/>
      <c r="J172" s="8"/>
      <c r="K172" s="15"/>
      <c r="L172" s="8"/>
      <c r="M172" s="8"/>
      <c r="N172" s="8"/>
      <c r="O172" s="8">
        <f t="shared" si="52"/>
        <v>1275.447202141901</v>
      </c>
      <c r="P172" s="8">
        <v>952.75905999999998</v>
      </c>
      <c r="Q172" s="8"/>
      <c r="R172" s="8"/>
      <c r="S172" s="8">
        <v>74.7</v>
      </c>
    </row>
    <row r="173" spans="1:19" ht="48" customHeight="1" thickBot="1" x14ac:dyDescent="0.3">
      <c r="A173" s="28" t="s">
        <v>148</v>
      </c>
      <c r="B173" s="29">
        <v>1437821.2</v>
      </c>
      <c r="C173" s="29">
        <v>492956.6</v>
      </c>
      <c r="D173" s="29">
        <v>1930777.8</v>
      </c>
      <c r="E173" s="29">
        <v>4692841</v>
      </c>
      <c r="F173" s="29">
        <v>6623618.7999999998</v>
      </c>
      <c r="G173" s="29">
        <v>320607.2</v>
      </c>
      <c r="H173" s="29">
        <f t="shared" si="48"/>
        <v>6944226</v>
      </c>
      <c r="I173" s="29">
        <v>970276.5</v>
      </c>
      <c r="J173" s="29">
        <v>7914502.5</v>
      </c>
      <c r="K173" s="29">
        <v>-146139.20000000001</v>
      </c>
      <c r="L173" s="29">
        <f t="shared" si="49"/>
        <v>6330542.0999999996</v>
      </c>
      <c r="M173" s="29">
        <f>J173+K173</f>
        <v>7768363.2999999998</v>
      </c>
      <c r="N173" s="29">
        <f t="shared" si="51"/>
        <v>540.28715809726555</v>
      </c>
      <c r="O173" s="29"/>
      <c r="P173" s="29">
        <f>P175-P174</f>
        <v>7247700.6354600191</v>
      </c>
      <c r="Q173" s="29">
        <f>P173/B173*100</f>
        <v>504.07523796839405</v>
      </c>
      <c r="R173" s="30">
        <f>P173/M173*100</f>
        <v>93.297653000600775</v>
      </c>
      <c r="S173" s="30"/>
    </row>
    <row r="174" spans="1:19" ht="48" customHeight="1" thickBot="1" x14ac:dyDescent="0.3">
      <c r="A174" s="28" t="s">
        <v>149</v>
      </c>
      <c r="B174" s="29">
        <f>B5+B16+B18+B26+B33+B37+B46+B49+B52+B62+B68+B73+B87+B91+B96+B101+B106+B113+B118+B121+B127+B132+B138+B146+B150+B155+B162+B164+B169</f>
        <v>76193799.799999997</v>
      </c>
      <c r="C174" s="29">
        <v>4736831.3</v>
      </c>
      <c r="D174" s="29">
        <v>80930631.099999994</v>
      </c>
      <c r="E174" s="29">
        <v>3917100.9</v>
      </c>
      <c r="F174" s="29">
        <v>84847732</v>
      </c>
      <c r="G174" s="29">
        <f>G6+G7+G8+G9+G10+G11+G12+G13+G17+G19+G21+G22+G23+G24+G25+G27+G28+G29+G30+G31+G32+G34+G35+G36+G38+G39+G40+G41+G42+G43+G44+G47+G48+G50+G51+G53+G54+G55+G56+G57+G58+G59+G63+G64+G66+G69+G72+G75+G77+G78+G79+G81+G82+G83+G85+G86+G88+G89+G92+G93+G94+G95+G97+G98+G99+G102+G103+G104+G105+G107+G108+G109+G110+G111+G112+G114+G115+G116+G117+G119+G120+G122+G123+G124+G125+G126+G128+G129+G130+G131+G133+G134+G135+G136+G137+G139+G141+G142+G143+G144+G145+G147+G148+G151+G152+G153+G154+G157+G158+G159+G160+G163+G166+G167+G168+G170+G61+G149</f>
        <v>9752702.7999999989</v>
      </c>
      <c r="H174" s="29">
        <f t="shared" si="48"/>
        <v>94600434.799999997</v>
      </c>
      <c r="I174" s="29">
        <v>-9776.5</v>
      </c>
      <c r="J174" s="29">
        <v>94590658.299999997</v>
      </c>
      <c r="K174" s="29">
        <f>K5+K16+K18+K26+K33+K37+K46+K49+K52+K62+K68+K73+K87+K91+K96+K101+K106+K113+K118+K121+K127+K132+K138+K146+K150+K155+K162+K164+K169</f>
        <v>2327630.1999999997</v>
      </c>
      <c r="L174" s="29">
        <f>L5+L16+L18+L26+L33+L37+L46+L49+L52+L62+L68+L73+L87+L91+L96+L101+L106+L113+L118+L121+L127+L132+L138+L146+L150+L155+L162+L164+L169</f>
        <v>20724488.699999996</v>
      </c>
      <c r="M174" s="29">
        <f>M5+M16+M18+M26+M33+M37+M46+M49+M52+M62+M68+M73+M87+M91+M96+M101+M106+M113+M118+M121+M127+M132+M138+M146+M150+M155+M162+M164+M169</f>
        <v>96918288.49999997</v>
      </c>
      <c r="N174" s="29">
        <f t="shared" si="51"/>
        <v>127.19970490302279</v>
      </c>
      <c r="O174" s="29"/>
      <c r="P174" s="29">
        <f>P5+P16+P18+P26+P33+P37+P46+P49+P52+P62+P68+P73+P87+P91+P96+P101+P106+P113+P118+P121+P127+P132+P138+P146+P150+P155+P162+P164+P169</f>
        <v>92877623.975999981</v>
      </c>
      <c r="Q174" s="29">
        <f>P174/B174*100</f>
        <v>121.89656405087175</v>
      </c>
      <c r="R174" s="30">
        <f>P174/M174*100</f>
        <v>95.830854437756614</v>
      </c>
      <c r="S174" s="30"/>
    </row>
    <row r="175" spans="1:19" ht="22.5" x14ac:dyDescent="0.25">
      <c r="A175" s="32" t="s">
        <v>167</v>
      </c>
      <c r="B175" s="33">
        <v>77631621</v>
      </c>
      <c r="C175" s="33">
        <v>5229787.9000000004</v>
      </c>
      <c r="D175" s="33">
        <v>82861408.900000006</v>
      </c>
      <c r="E175" s="33">
        <v>8609941.9000000004</v>
      </c>
      <c r="F175" s="33">
        <v>91471350.799999997</v>
      </c>
      <c r="G175" s="33">
        <f>G173+G174</f>
        <v>10073309.999999998</v>
      </c>
      <c r="H175" s="33">
        <f>F175+G175</f>
        <v>101544660.8</v>
      </c>
      <c r="I175" s="33">
        <f>I173+I174</f>
        <v>960500</v>
      </c>
      <c r="J175" s="33">
        <f>B175+C175+E175+G175+I175</f>
        <v>102505160.80000001</v>
      </c>
      <c r="K175" s="33">
        <f>K173+K174</f>
        <v>2181490.9999999995</v>
      </c>
      <c r="L175" s="33">
        <f t="shared" si="49"/>
        <v>27055030.799999997</v>
      </c>
      <c r="M175" s="33">
        <f>J175+K175</f>
        <v>104686651.80000001</v>
      </c>
      <c r="N175" s="33">
        <f t="shared" si="51"/>
        <v>134.85052927079806</v>
      </c>
      <c r="O175" s="33"/>
      <c r="P175" s="33">
        <f>'[1]без учета счетов бюджета'!$AF$3662</f>
        <v>100125324.61146</v>
      </c>
      <c r="Q175" s="33">
        <f>P175/B175*100</f>
        <v>128.9749245497012</v>
      </c>
      <c r="R175" s="33">
        <f>P175/M175*100</f>
        <v>95.642876039961365</v>
      </c>
      <c r="S175" s="33"/>
    </row>
    <row r="176" spans="1:19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7:12" x14ac:dyDescent="0.25">
      <c r="G177" s="5"/>
      <c r="K177" s="13"/>
    </row>
    <row r="178" spans="7:12" x14ac:dyDescent="0.25">
      <c r="G178" s="5"/>
      <c r="I178" s="5"/>
      <c r="J178" s="5"/>
      <c r="K178" s="14"/>
      <c r="L178" s="5"/>
    </row>
    <row r="179" spans="7:12" x14ac:dyDescent="0.25">
      <c r="I179" s="5"/>
      <c r="J179" s="5"/>
      <c r="K179" s="14"/>
      <c r="L179" s="5"/>
    </row>
  </sheetData>
  <autoFilter ref="A4:N175"/>
  <sortState ref="A5:S169">
    <sortCondition descending="1" ref="S5:S169"/>
  </sortState>
  <mergeCells count="1">
    <mergeCell ref="A2:S2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Лист1 (2)</vt:lpstr>
      <vt:lpstr>Лист1!Заголовки_для_печати</vt:lpstr>
      <vt:lpstr>'Лист1 (2)'!Заголовки_для_печати</vt:lpstr>
      <vt:lpstr>Лист1!Область_печати</vt:lpstr>
      <vt:lpstr>'Лист1 (2)'!Область_печати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V_Andronnikova</cp:lastModifiedBy>
  <cp:lastPrinted>2021-06-08T04:57:49Z</cp:lastPrinted>
  <dcterms:created xsi:type="dcterms:W3CDTF">2020-10-19T07:16:08Z</dcterms:created>
  <dcterms:modified xsi:type="dcterms:W3CDTF">2021-06-08T05:00:13Z</dcterms:modified>
</cp:coreProperties>
</file>